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370" windowHeight="12810"/>
  </bookViews>
  <sheets>
    <sheet name="16-17 CT Monitor" sheetId="1" r:id="rId1"/>
  </sheets>
  <calcPr calcId="145621"/>
</workbook>
</file>

<file path=xl/calcChain.xml><?xml version="1.0" encoding="utf-8"?>
<calcChain xmlns="http://schemas.openxmlformats.org/spreadsheetml/2006/main">
  <c r="M12" i="1" l="1"/>
  <c r="L12" i="1"/>
  <c r="I12" i="1"/>
  <c r="J12" i="1"/>
  <c r="P55" i="1"/>
  <c r="P54" i="1"/>
  <c r="P52" i="1"/>
  <c r="N54" i="1"/>
  <c r="N55" i="1"/>
  <c r="P13" i="1"/>
  <c r="P14" i="1"/>
  <c r="P15" i="1"/>
  <c r="P16" i="1"/>
  <c r="P18" i="1"/>
  <c r="P19" i="1"/>
  <c r="P20" i="1"/>
  <c r="P21" i="1"/>
  <c r="P22" i="1"/>
  <c r="P24" i="1"/>
  <c r="P25" i="1"/>
  <c r="P26" i="1"/>
  <c r="P30" i="1"/>
  <c r="P31" i="1"/>
  <c r="P32" i="1"/>
  <c r="P33" i="1"/>
  <c r="P34" i="1"/>
  <c r="P36" i="1"/>
  <c r="P37" i="1"/>
  <c r="P38" i="1"/>
  <c r="P39" i="1"/>
  <c r="P40" i="1"/>
  <c r="P42" i="1"/>
  <c r="P43" i="1"/>
  <c r="P44" i="1"/>
  <c r="P45" i="1"/>
  <c r="P46" i="1"/>
  <c r="P48" i="1"/>
  <c r="P49" i="1"/>
  <c r="P50" i="1"/>
  <c r="P51" i="1"/>
  <c r="P12" i="1"/>
  <c r="O13" i="1"/>
  <c r="O14" i="1"/>
  <c r="O15" i="1"/>
  <c r="O16" i="1"/>
  <c r="O18" i="1"/>
  <c r="O19" i="1"/>
  <c r="O20" i="1"/>
  <c r="O21" i="1"/>
  <c r="O22" i="1"/>
  <c r="O24" i="1"/>
  <c r="O25" i="1"/>
  <c r="O26" i="1"/>
  <c r="O30" i="1"/>
  <c r="O31" i="1"/>
  <c r="O32" i="1"/>
  <c r="O33" i="1"/>
  <c r="O34" i="1"/>
  <c r="O36" i="1"/>
  <c r="O37" i="1"/>
  <c r="O38" i="1"/>
  <c r="O39" i="1"/>
  <c r="O40" i="1"/>
  <c r="O42" i="1"/>
  <c r="O43" i="1"/>
  <c r="O44" i="1"/>
  <c r="O45" i="1"/>
  <c r="O46" i="1"/>
  <c r="O48" i="1"/>
  <c r="O49" i="1"/>
  <c r="O50" i="1"/>
  <c r="O51" i="1"/>
  <c r="O52" i="1"/>
  <c r="O12" i="1"/>
  <c r="H13" i="1"/>
  <c r="K50" i="1" l="1"/>
  <c r="M50" i="1" s="1"/>
  <c r="L50" i="1" s="1"/>
  <c r="J54" i="1"/>
  <c r="I54" i="1" s="1"/>
  <c r="J55" i="1"/>
  <c r="I55" i="1" s="1"/>
  <c r="K52" i="1"/>
  <c r="J52" i="1"/>
  <c r="I52" i="1"/>
  <c r="E52" i="1" s="1"/>
  <c r="F52" i="1" s="1"/>
  <c r="H52" i="1"/>
  <c r="K51" i="1"/>
  <c r="J51" i="1"/>
  <c r="I51" i="1"/>
  <c r="E51" i="1" s="1"/>
  <c r="F51" i="1" s="1"/>
  <c r="H51" i="1"/>
  <c r="J50" i="1"/>
  <c r="I50" i="1" s="1"/>
  <c r="E50" i="1" s="1"/>
  <c r="F50" i="1" s="1"/>
  <c r="H50" i="1"/>
  <c r="K49" i="1"/>
  <c r="M49" i="1" s="1"/>
  <c r="L49" i="1" s="1"/>
  <c r="J49" i="1"/>
  <c r="I49" i="1" s="1"/>
  <c r="E49" i="1" s="1"/>
  <c r="F49" i="1" s="1"/>
  <c r="H49" i="1"/>
  <c r="K48" i="1"/>
  <c r="J48" i="1"/>
  <c r="I48" i="1" s="1"/>
  <c r="E48" i="1" s="1"/>
  <c r="F48" i="1" s="1"/>
  <c r="H48" i="1"/>
  <c r="K46" i="1"/>
  <c r="J46" i="1"/>
  <c r="I46" i="1"/>
  <c r="E46" i="1" s="1"/>
  <c r="F46" i="1" s="1"/>
  <c r="H46" i="1"/>
  <c r="K45" i="1"/>
  <c r="M45" i="1" s="1"/>
  <c r="L45" i="1" s="1"/>
  <c r="J45" i="1"/>
  <c r="I45" i="1" s="1"/>
  <c r="E45" i="1" s="1"/>
  <c r="F45" i="1" s="1"/>
  <c r="H45" i="1"/>
  <c r="K44" i="1"/>
  <c r="M44" i="1" s="1"/>
  <c r="L44" i="1" s="1"/>
  <c r="J44" i="1"/>
  <c r="I44" i="1" s="1"/>
  <c r="E44" i="1" s="1"/>
  <c r="F44" i="1" s="1"/>
  <c r="H44" i="1"/>
  <c r="K43" i="1"/>
  <c r="J43" i="1"/>
  <c r="I43" i="1"/>
  <c r="E43" i="1" s="1"/>
  <c r="F43" i="1" s="1"/>
  <c r="H43" i="1"/>
  <c r="K42" i="1"/>
  <c r="J42" i="1"/>
  <c r="I42" i="1" s="1"/>
  <c r="E42" i="1" s="1"/>
  <c r="F42" i="1" s="1"/>
  <c r="H42" i="1"/>
  <c r="K40" i="1"/>
  <c r="M40" i="1" s="1"/>
  <c r="L40" i="1" s="1"/>
  <c r="J40" i="1"/>
  <c r="I40" i="1" s="1"/>
  <c r="E40" i="1" s="1"/>
  <c r="F40" i="1" s="1"/>
  <c r="H40" i="1"/>
  <c r="E39" i="1"/>
  <c r="F39" i="1" s="1"/>
  <c r="H39" i="1"/>
  <c r="M38" i="1"/>
  <c r="L38" i="1" s="1"/>
  <c r="K38" i="1"/>
  <c r="J38" i="1"/>
  <c r="I38" i="1"/>
  <c r="E38" i="1" s="1"/>
  <c r="F38" i="1" s="1"/>
  <c r="H38" i="1"/>
  <c r="K37" i="1"/>
  <c r="J37" i="1"/>
  <c r="I37" i="1" s="1"/>
  <c r="E37" i="1" s="1"/>
  <c r="F37" i="1" s="1"/>
  <c r="H37" i="1"/>
  <c r="K36" i="1"/>
  <c r="M36" i="1" s="1"/>
  <c r="L36" i="1" s="1"/>
  <c r="J36" i="1"/>
  <c r="I36" i="1" s="1"/>
  <c r="E36" i="1" s="1"/>
  <c r="F36" i="1" s="1"/>
  <c r="H36" i="1"/>
  <c r="K34" i="1"/>
  <c r="J34" i="1"/>
  <c r="I34" i="1" s="1"/>
  <c r="E34" i="1" s="1"/>
  <c r="F34" i="1" s="1"/>
  <c r="H34" i="1"/>
  <c r="M33" i="1"/>
  <c r="L33" i="1" s="1"/>
  <c r="K33" i="1"/>
  <c r="J33" i="1"/>
  <c r="I33" i="1"/>
  <c r="E33" i="1" s="1"/>
  <c r="F33" i="1" s="1"/>
  <c r="H33" i="1"/>
  <c r="K32" i="1"/>
  <c r="J32" i="1"/>
  <c r="I32" i="1"/>
  <c r="E32" i="1" s="1"/>
  <c r="F32" i="1" s="1"/>
  <c r="H32" i="1"/>
  <c r="K31" i="1"/>
  <c r="M31" i="1" s="1"/>
  <c r="L31" i="1" s="1"/>
  <c r="J31" i="1"/>
  <c r="I31" i="1" s="1"/>
  <c r="E31" i="1" s="1"/>
  <c r="F31" i="1" s="1"/>
  <c r="H31" i="1"/>
  <c r="M30" i="1"/>
  <c r="L30" i="1" s="1"/>
  <c r="K30" i="1"/>
  <c r="J30" i="1"/>
  <c r="I30" i="1" s="1"/>
  <c r="E30" i="1" s="1"/>
  <c r="F30" i="1" s="1"/>
  <c r="H30" i="1"/>
  <c r="K26" i="1"/>
  <c r="J26" i="1"/>
  <c r="I26" i="1"/>
  <c r="E26" i="1" s="1"/>
  <c r="F26" i="1" s="1"/>
  <c r="H26" i="1"/>
  <c r="K25" i="1"/>
  <c r="J25" i="1"/>
  <c r="I25" i="1" s="1"/>
  <c r="E25" i="1" s="1"/>
  <c r="F25" i="1" s="1"/>
  <c r="H25" i="1"/>
  <c r="K24" i="1"/>
  <c r="M24" i="1" s="1"/>
  <c r="L24" i="1" s="1"/>
  <c r="J24" i="1"/>
  <c r="I24" i="1" s="1"/>
  <c r="E24" i="1" s="1"/>
  <c r="F24" i="1" s="1"/>
  <c r="H24" i="1"/>
  <c r="M22" i="1"/>
  <c r="L22" i="1" s="1"/>
  <c r="K22" i="1"/>
  <c r="J22" i="1"/>
  <c r="I22" i="1" s="1"/>
  <c r="E22" i="1" s="1"/>
  <c r="F22" i="1" s="1"/>
  <c r="H22" i="1"/>
  <c r="K21" i="1"/>
  <c r="J21" i="1"/>
  <c r="I21" i="1" s="1"/>
  <c r="E21" i="1" s="1"/>
  <c r="F21" i="1" s="1"/>
  <c r="H21" i="1"/>
  <c r="K20" i="1"/>
  <c r="J20" i="1"/>
  <c r="I20" i="1" s="1"/>
  <c r="E20" i="1" s="1"/>
  <c r="F20" i="1" s="1"/>
  <c r="H20" i="1"/>
  <c r="K19" i="1"/>
  <c r="M19" i="1" s="1"/>
  <c r="L19" i="1" s="1"/>
  <c r="J19" i="1"/>
  <c r="I19" i="1" s="1"/>
  <c r="E19" i="1" s="1"/>
  <c r="F19" i="1" s="1"/>
  <c r="H19" i="1"/>
  <c r="K18" i="1"/>
  <c r="M18" i="1" s="1"/>
  <c r="L18" i="1" s="1"/>
  <c r="J18" i="1"/>
  <c r="I18" i="1" s="1"/>
  <c r="E18" i="1" s="1"/>
  <c r="F18" i="1" s="1"/>
  <c r="H18" i="1"/>
  <c r="M16" i="1"/>
  <c r="L16" i="1" s="1"/>
  <c r="K16" i="1"/>
  <c r="J16" i="1"/>
  <c r="I16" i="1"/>
  <c r="E16" i="1" s="1"/>
  <c r="F16" i="1" s="1"/>
  <c r="H16" i="1"/>
  <c r="K15" i="1"/>
  <c r="J15" i="1"/>
  <c r="I15" i="1" s="1"/>
  <c r="E15" i="1" s="1"/>
  <c r="F15" i="1" s="1"/>
  <c r="H15" i="1"/>
  <c r="K14" i="1"/>
  <c r="M14" i="1" s="1"/>
  <c r="L14" i="1" s="1"/>
  <c r="J14" i="1"/>
  <c r="I14" i="1" s="1"/>
  <c r="E14" i="1" s="1"/>
  <c r="F14" i="1" s="1"/>
  <c r="H14" i="1"/>
  <c r="K13" i="1"/>
  <c r="J13" i="1"/>
  <c r="I13" i="1" s="1"/>
  <c r="E13" i="1" s="1"/>
  <c r="F13" i="1" s="1"/>
  <c r="K12" i="1"/>
  <c r="E12" i="1"/>
  <c r="F12" i="1" s="1"/>
  <c r="M34" i="1" l="1"/>
  <c r="L34" i="1" s="1"/>
  <c r="M21" i="1"/>
  <c r="L21" i="1" s="1"/>
  <c r="M43" i="1"/>
  <c r="L43" i="1" s="1"/>
  <c r="M52" i="1"/>
  <c r="L52" i="1" s="1"/>
  <c r="M13" i="1"/>
  <c r="L13" i="1" s="1"/>
  <c r="M48" i="1"/>
  <c r="L48" i="1" s="1"/>
  <c r="M26" i="1"/>
  <c r="L26" i="1" s="1"/>
  <c r="M46" i="1"/>
  <c r="L46" i="1" s="1"/>
  <c r="M20" i="1"/>
  <c r="L20" i="1" s="1"/>
  <c r="M51" i="1"/>
  <c r="L51" i="1" s="1"/>
  <c r="M25" i="1"/>
  <c r="L25" i="1" s="1"/>
  <c r="M32" i="1"/>
  <c r="L32" i="1" s="1"/>
  <c r="M15" i="1"/>
  <c r="L15" i="1" s="1"/>
  <c r="M42" i="1"/>
  <c r="L42" i="1" s="1"/>
  <c r="M37" i="1"/>
  <c r="L37" i="1" s="1"/>
</calcChain>
</file>

<file path=xl/comments1.xml><?xml version="1.0" encoding="utf-8"?>
<comments xmlns="http://schemas.openxmlformats.org/spreadsheetml/2006/main">
  <authors>
    <author>Tasneem Issaji</author>
    <author>Federico Mor</author>
    <author>Devrim Dirlik</author>
    <author>James Strother</author>
  </authors>
  <commentList>
    <comment ref="B13" authorId="0">
      <text>
        <r>
          <rPr>
            <sz val="8"/>
            <color indexed="81"/>
            <rFont val="Tahoma"/>
            <family val="2"/>
          </rPr>
          <t>Includes Garden Squares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color indexed="81"/>
            <rFont val="Tahoma"/>
            <family val="2"/>
          </rPr>
          <t>Includes Garden Squares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" authorId="1">
      <text>
        <r>
          <rPr>
            <sz val="9"/>
            <color indexed="81"/>
            <rFont val="Tahoma"/>
            <family val="2"/>
          </rPr>
          <t>Including Lloyd square</t>
        </r>
      </text>
    </comment>
    <comment ref="D18" authorId="1">
      <text>
        <r>
          <rPr>
            <sz val="9"/>
            <color indexed="81"/>
            <rFont val="Tahoma"/>
            <family val="2"/>
          </rPr>
          <t xml:space="preserve">Including Lloyd Square
</t>
        </r>
      </text>
    </comment>
    <comment ref="B19" authorId="0">
      <text>
        <r>
          <rPr>
            <sz val="8"/>
            <color indexed="81"/>
            <rFont val="Tahoma"/>
            <family val="2"/>
          </rPr>
          <t xml:space="preserve">Includes Garden Squares
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Includes Garden Squares
</t>
        </r>
      </text>
    </comment>
    <comment ref="B25" authorId="2">
      <text>
        <r>
          <rPr>
            <sz val="9"/>
            <color indexed="81"/>
            <rFont val="Tahoma"/>
            <family val="2"/>
          </rPr>
          <t>Includes W&amp;PCC</t>
        </r>
      </text>
    </comment>
    <comment ref="D25" authorId="2">
      <text>
        <r>
          <rPr>
            <sz val="9"/>
            <color indexed="81"/>
            <rFont val="Tahoma"/>
            <family val="2"/>
          </rPr>
          <t>Includes W&amp;PCC</t>
        </r>
      </text>
    </comment>
    <comment ref="B26" authorId="3">
      <text>
        <r>
          <rPr>
            <sz val="9"/>
            <color indexed="81"/>
            <rFont val="Tahoma"/>
            <family val="2"/>
          </rPr>
          <t>Includes garden squares</t>
        </r>
      </text>
    </comment>
    <comment ref="D26" authorId="3">
      <text>
        <r>
          <rPr>
            <sz val="9"/>
            <color indexed="81"/>
            <rFont val="Tahoma"/>
            <family val="2"/>
          </rPr>
          <t>Includes garden squares</t>
        </r>
      </text>
    </comment>
    <comment ref="B45" authorId="0">
      <text>
        <r>
          <rPr>
            <sz val="8"/>
            <color indexed="81"/>
            <rFont val="Tahoma"/>
            <family val="2"/>
          </rPr>
          <t>Includes W&amp;PCC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8"/>
            <color indexed="81"/>
            <rFont val="Tahoma"/>
            <family val="2"/>
          </rPr>
          <t>Includes W&amp;PCC: levies not yet confirmed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color indexed="81"/>
            <rFont val="Tahoma"/>
            <family val="2"/>
          </rPr>
          <t>Includes W&amp;PCC</t>
        </r>
      </text>
    </comment>
    <comment ref="D46" authorId="0">
      <text>
        <r>
          <rPr>
            <sz val="8"/>
            <color indexed="81"/>
            <rFont val="Tahoma"/>
            <family val="2"/>
          </rPr>
          <t>Includes W&amp;PCC</t>
        </r>
      </text>
    </comment>
  </commentList>
</comments>
</file>

<file path=xl/sharedStrings.xml><?xml version="1.0" encoding="utf-8"?>
<sst xmlns="http://schemas.openxmlformats.org/spreadsheetml/2006/main" count="76" uniqueCount="54">
  <si>
    <t>(Band D)</t>
  </si>
  <si>
    <t>£</t>
  </si>
  <si>
    <t>%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</si>
  <si>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</si>
  <si>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</si>
  <si>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</si>
  <si>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</si>
  <si>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</si>
  <si>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</si>
  <si>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</si>
  <si>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</si>
  <si>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</si>
  <si>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</si>
  <si>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</si>
  <si>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</si>
  <si>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</si>
  <si>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</si>
  <si>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</si>
  <si>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</si>
  <si>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</si>
  <si>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</si>
  <si>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</si>
  <si>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</si>
  <si>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</si>
  <si>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</si>
  <si>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</si>
  <si>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</si>
  <si>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</si>
  <si>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</si>
  <si>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</si>
  <si>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</si>
  <si>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</si>
  <si>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</si>
  <si>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</si>
  <si>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</si>
  <si>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</si>
  <si>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</si>
  <si>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</si>
  <si>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</si>
  <si>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GLA - City of London</t>
  </si>
  <si>
    <t>2016-17 Council Tax for the authority</t>
  </si>
  <si>
    <t>2015-16 Council Tax for the authority</t>
  </si>
  <si>
    <t>Change in general element of Council Tax</t>
  </si>
  <si>
    <t>Total change in Council Tax for the authority</t>
  </si>
  <si>
    <t>2015-16 Council Tax for area of billing authority (incl GLA precept)</t>
  </si>
  <si>
    <t>2016-17 Council Tax for area of billing authority (incl GLA precept)</t>
  </si>
  <si>
    <t>2016-17 taxbase for caculating Council Tax</t>
  </si>
  <si>
    <t>Council tax Monitor - 2016-17</t>
  </si>
  <si>
    <t>ASC Precept Contribution</t>
  </si>
  <si>
    <t>No.</t>
  </si>
  <si>
    <t>£m</t>
  </si>
  <si>
    <t>Change in  Council Tax for the authority (incl GLA precept)</t>
  </si>
  <si>
    <t>2016-17 Council Tax income (excl GLA)</t>
  </si>
  <si>
    <t>2016-17 Council Tax income (incl GLA)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</si>
</sst>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0_ ;[Red]\-0.00\ 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b/>
      <sz val="10"/>
      <color rgb="FF175D2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2" borderId="0" xfId="0" applyFont="1" applyFill="1"/>
    <xf numFmtId="0" fontId="2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3" fontId="3" fillId="2" borderId="0" xfId="1" applyNumberFormat="1" applyFont="1" applyFill="1" applyBorder="1" applyAlignment="1" applyProtection="1">
      <alignment horizontal="right"/>
      <protection hidden="1"/>
    </xf>
    <xf numFmtId="3" fontId="3" fillId="2" borderId="7" xfId="0" applyNumberFormat="1" applyFont="1" applyFill="1" applyBorder="1" applyAlignment="1">
      <alignment horizontal="right"/>
    </xf>
    <xf numFmtId="0" fontId="3" fillId="3" borderId="9" xfId="0" applyFont="1" applyFill="1" applyBorder="1"/>
    <xf numFmtId="165" fontId="3" fillId="2" borderId="10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3" fontId="3" fillId="2" borderId="7" xfId="1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/>
    <xf numFmtId="0" fontId="3" fillId="2" borderId="7" xfId="0" applyFont="1" applyFill="1" applyBorder="1" applyAlignment="1"/>
    <xf numFmtId="43" fontId="3" fillId="2" borderId="9" xfId="0" applyNumberFormat="1" applyFont="1" applyFill="1" applyBorder="1" applyAlignment="1">
      <alignment horizontal="right"/>
    </xf>
    <xf numFmtId="3" fontId="2" fillId="2" borderId="7" xfId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9" xfId="0" applyFont="1" applyFill="1" applyBorder="1"/>
    <xf numFmtId="0" fontId="2" fillId="2" borderId="9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/>
    <xf numFmtId="0" fontId="3" fillId="2" borderId="7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/>
    <xf numFmtId="0" fontId="3" fillId="0" borderId="0" xfId="0" applyFont="1" applyFill="1"/>
    <xf numFmtId="0" fontId="7" fillId="2" borderId="7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4" fontId="8" fillId="2" borderId="0" xfId="1" applyNumberFormat="1" applyFont="1" applyFill="1" applyBorder="1" applyAlignment="1" applyProtection="1">
      <alignment horizontal="right"/>
      <protection hidden="1"/>
    </xf>
    <xf numFmtId="4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3" borderId="0" xfId="0" applyFont="1" applyFill="1" applyBorder="1"/>
    <xf numFmtId="0" fontId="8" fillId="2" borderId="0" xfId="0" applyFont="1" applyFill="1"/>
    <xf numFmtId="2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8" fillId="6" borderId="21" xfId="0" applyFont="1" applyFill="1" applyBorder="1"/>
    <xf numFmtId="0" fontId="3" fillId="6" borderId="21" xfId="0" applyFont="1" applyFill="1" applyBorder="1"/>
    <xf numFmtId="2" fontId="3" fillId="6" borderId="21" xfId="0" applyNumberFormat="1" applyFont="1" applyFill="1" applyBorder="1"/>
    <xf numFmtId="0" fontId="12" fillId="6" borderId="2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10" fontId="3" fillId="2" borderId="9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10" fontId="3" fillId="2" borderId="4" xfId="1" applyNumberFormat="1" applyFont="1" applyFill="1" applyBorder="1" applyAlignment="1">
      <alignment horizontal="center"/>
    </xf>
    <xf numFmtId="165" fontId="3" fillId="2" borderId="9" xfId="1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10" fontId="6" fillId="2" borderId="4" xfId="0" applyNumberFormat="1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/>
    </xf>
    <xf numFmtId="4" fontId="3" fillId="5" borderId="7" xfId="0" applyNumberFormat="1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10" fontId="3" fillId="0" borderId="9" xfId="1" applyNumberFormat="1" applyFont="1" applyFill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0" fontId="3" fillId="0" borderId="4" xfId="1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0" fontId="3" fillId="2" borderId="3" xfId="1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10" fontId="3" fillId="2" borderId="6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4" fontId="3" fillId="4" borderId="7" xfId="1" applyNumberFormat="1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" fontId="3" fillId="4" borderId="11" xfId="1" applyNumberFormat="1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2" borderId="13" xfId="1" applyNumberFormat="1" applyFont="1" applyFill="1" applyBorder="1" applyAlignment="1">
      <alignment horizontal="center"/>
    </xf>
    <xf numFmtId="165" fontId="3" fillId="2" borderId="14" xfId="1" applyNumberFormat="1" applyFont="1" applyFill="1" applyBorder="1" applyAlignment="1">
      <alignment horizontal="center"/>
    </xf>
    <xf numFmtId="165" fontId="3" fillId="2" borderId="12" xfId="1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2" fontId="14" fillId="6" borderId="6" xfId="0" applyNumberFormat="1" applyFont="1" applyFill="1" applyBorder="1" applyAlignment="1">
      <alignment horizontal="center" vertical="center" wrapText="1"/>
    </xf>
    <xf numFmtId="164" fontId="14" fillId="6" borderId="3" xfId="0" quotePrefix="1" applyNumberFormat="1" applyFont="1" applyFill="1" applyBorder="1" applyAlignment="1">
      <alignment horizontal="center" vertical="center" wrapText="1"/>
    </xf>
    <xf numFmtId="164" fontId="14" fillId="6" borderId="5" xfId="0" quotePrefix="1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2" fontId="14" fillId="6" borderId="7" xfId="0" applyNumberFormat="1" applyFont="1" applyFill="1" applyBorder="1" applyAlignment="1">
      <alignment horizontal="center"/>
    </xf>
    <xf numFmtId="2" fontId="14" fillId="6" borderId="4" xfId="0" applyNumberFormat="1" applyFont="1" applyFill="1" applyBorder="1" applyAlignment="1">
      <alignment horizontal="center"/>
    </xf>
    <xf numFmtId="164" fontId="14" fillId="6" borderId="9" xfId="0" applyNumberFormat="1" applyFont="1" applyFill="1" applyBorder="1" applyAlignment="1">
      <alignment horizontal="center"/>
    </xf>
    <xf numFmtId="165" fontId="14" fillId="6" borderId="10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164" fontId="14" fillId="6" borderId="4" xfId="0" applyNumberFormat="1" applyFont="1" applyFill="1" applyBorder="1" applyAlignment="1">
      <alignment horizontal="center"/>
    </xf>
    <xf numFmtId="165" fontId="14" fillId="6" borderId="9" xfId="0" applyNumberFormat="1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2" fontId="14" fillId="6" borderId="15" xfId="0" applyNumberFormat="1" applyFont="1" applyFill="1" applyBorder="1" applyAlignment="1">
      <alignment horizontal="center"/>
    </xf>
    <xf numFmtId="2" fontId="14" fillId="6" borderId="18" xfId="0" applyNumberFormat="1" applyFont="1" applyFill="1" applyBorder="1" applyAlignment="1">
      <alignment horizontal="center"/>
    </xf>
    <xf numFmtId="164" fontId="14" fillId="6" borderId="17" xfId="0" applyNumberFormat="1" applyFont="1" applyFill="1" applyBorder="1" applyAlignment="1">
      <alignment horizontal="center"/>
    </xf>
    <xf numFmtId="165" fontId="14" fillId="6" borderId="19" xfId="0" applyNumberFormat="1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164" fontId="14" fillId="6" borderId="18" xfId="0" applyNumberFormat="1" applyFont="1" applyFill="1" applyBorder="1" applyAlignment="1">
      <alignment horizontal="center"/>
    </xf>
    <xf numFmtId="165" fontId="14" fillId="6" borderId="17" xfId="0" applyNumberFormat="1" applyFont="1" applyFill="1" applyBorder="1" applyAlignment="1">
      <alignment horizontal="center"/>
    </xf>
    <xf numFmtId="164" fontId="14" fillId="6" borderId="15" xfId="0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 applyProtection="1">
      <alignment horizontal="center"/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2" borderId="9" xfId="0" applyNumberFormat="1" applyFont="1" applyFill="1" applyBorder="1"/>
    <xf numFmtId="2" fontId="3" fillId="0" borderId="9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protection hidden="1"/>
    </xf>
    <xf numFmtId="0" fontId="3" fillId="0" borderId="7" xfId="0" applyFont="1" applyFill="1" applyBorder="1" applyAlignment="1" applyProtection="1">
      <protection hidden="1"/>
    </xf>
    <xf numFmtId="4" fontId="3" fillId="0" borderId="22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1</xdr:row>
      <xdr:rowOff>177800</xdr:rowOff>
    </xdr:from>
    <xdr:to>
      <xdr:col>0</xdr:col>
      <xdr:colOff>1846943</xdr:colOff>
      <xdr:row>5</xdr:row>
      <xdr:rowOff>177800</xdr:rowOff>
    </xdr:to>
    <xdr:pic>
      <xdr:nvPicPr>
        <xdr:cNvPr id="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457200"/>
          <a:ext cx="176756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81"/>
  <sheetViews>
    <sheetView showGridLines="0" tabSelected="1" zoomScale="60" zoomScaleNormal="60" workbookViewId="0">
      <selection activeCell="S20" sqref="S20"/>
    </sheetView>
  </sheetViews>
  <sheetFormatPr defaultRowHeight="12.75" x14ac:dyDescent="0.2"/>
  <cols>
    <col min="1" max="1" width="31.125" style="36" customWidth="1"/>
    <col min="2" max="2" width="14.25" style="34" customWidth="1"/>
    <col min="3" max="12" width="14.25" style="1" customWidth="1"/>
    <col min="13" max="15" width="14.25" style="35" customWidth="1"/>
    <col min="16" max="16" width="14.25" style="1" customWidth="1"/>
    <col min="17" max="249" width="9" style="1"/>
    <col min="250" max="250" width="31.125" style="1" customWidth="1"/>
    <col min="251" max="251" width="16" style="1" bestFit="1" customWidth="1"/>
    <col min="252" max="252" width="16.375" style="1" bestFit="1" customWidth="1"/>
    <col min="253" max="253" width="14.125" style="1" bestFit="1" customWidth="1"/>
    <col min="254" max="254" width="14.125" style="1" customWidth="1"/>
    <col min="255" max="256" width="13.875" style="1" bestFit="1" customWidth="1"/>
    <col min="257" max="259" width="14.125" style="1" customWidth="1"/>
    <col min="260" max="260" width="15" style="1" bestFit="1" customWidth="1"/>
    <col min="261" max="262" width="15" style="1" customWidth="1"/>
    <col min="263" max="266" width="13.375" style="1" customWidth="1"/>
    <col min="267" max="267" width="13.875" style="1" bestFit="1" customWidth="1"/>
    <col min="268" max="268" width="13.375" style="1" customWidth="1"/>
    <col min="269" max="269" width="13.875" style="1" bestFit="1" customWidth="1"/>
    <col min="270" max="270" width="13.375" style="1" customWidth="1"/>
    <col min="271" max="505" width="9" style="1"/>
    <col min="506" max="506" width="31.125" style="1" customWidth="1"/>
    <col min="507" max="507" width="16" style="1" bestFit="1" customWidth="1"/>
    <col min="508" max="508" width="16.375" style="1" bestFit="1" customWidth="1"/>
    <col min="509" max="509" width="14.125" style="1" bestFit="1" customWidth="1"/>
    <col min="510" max="510" width="14.125" style="1" customWidth="1"/>
    <col min="511" max="512" width="13.875" style="1" bestFit="1" customWidth="1"/>
    <col min="513" max="515" width="14.125" style="1" customWidth="1"/>
    <col min="516" max="516" width="15" style="1" bestFit="1" customWidth="1"/>
    <col min="517" max="518" width="15" style="1" customWidth="1"/>
    <col min="519" max="522" width="13.375" style="1" customWidth="1"/>
    <col min="523" max="523" width="13.875" style="1" bestFit="1" customWidth="1"/>
    <col min="524" max="524" width="13.375" style="1" customWidth="1"/>
    <col min="525" max="525" width="13.875" style="1" bestFit="1" customWidth="1"/>
    <col min="526" max="526" width="13.375" style="1" customWidth="1"/>
    <col min="527" max="761" width="9" style="1"/>
    <col min="762" max="762" width="31.125" style="1" customWidth="1"/>
    <col min="763" max="763" width="16" style="1" bestFit="1" customWidth="1"/>
    <col min="764" max="764" width="16.375" style="1" bestFit="1" customWidth="1"/>
    <col min="765" max="765" width="14.125" style="1" bestFit="1" customWidth="1"/>
    <col min="766" max="766" width="14.125" style="1" customWidth="1"/>
    <col min="767" max="768" width="13.875" style="1" bestFit="1" customWidth="1"/>
    <col min="769" max="771" width="14.125" style="1" customWidth="1"/>
    <col min="772" max="772" width="15" style="1" bestFit="1" customWidth="1"/>
    <col min="773" max="774" width="15" style="1" customWidth="1"/>
    <col min="775" max="778" width="13.375" style="1" customWidth="1"/>
    <col min="779" max="779" width="13.875" style="1" bestFit="1" customWidth="1"/>
    <col min="780" max="780" width="13.375" style="1" customWidth="1"/>
    <col min="781" max="781" width="13.875" style="1" bestFit="1" customWidth="1"/>
    <col min="782" max="782" width="13.375" style="1" customWidth="1"/>
    <col min="783" max="1017" width="9" style="1"/>
    <col min="1018" max="1018" width="31.125" style="1" customWidth="1"/>
    <col min="1019" max="1019" width="16" style="1" bestFit="1" customWidth="1"/>
    <col min="1020" max="1020" width="16.375" style="1" bestFit="1" customWidth="1"/>
    <col min="1021" max="1021" width="14.125" style="1" bestFit="1" customWidth="1"/>
    <col min="1022" max="1022" width="14.125" style="1" customWidth="1"/>
    <col min="1023" max="1024" width="13.875" style="1" bestFit="1" customWidth="1"/>
    <col min="1025" max="1027" width="14.125" style="1" customWidth="1"/>
    <col min="1028" max="1028" width="15" style="1" bestFit="1" customWidth="1"/>
    <col min="1029" max="1030" width="15" style="1" customWidth="1"/>
    <col min="1031" max="1034" width="13.375" style="1" customWidth="1"/>
    <col min="1035" max="1035" width="13.875" style="1" bestFit="1" customWidth="1"/>
    <col min="1036" max="1036" width="13.375" style="1" customWidth="1"/>
    <col min="1037" max="1037" width="13.875" style="1" bestFit="1" customWidth="1"/>
    <col min="1038" max="1038" width="13.375" style="1" customWidth="1"/>
    <col min="1039" max="1273" width="9" style="1"/>
    <col min="1274" max="1274" width="31.125" style="1" customWidth="1"/>
    <col min="1275" max="1275" width="16" style="1" bestFit="1" customWidth="1"/>
    <col min="1276" max="1276" width="16.375" style="1" bestFit="1" customWidth="1"/>
    <col min="1277" max="1277" width="14.125" style="1" bestFit="1" customWidth="1"/>
    <col min="1278" max="1278" width="14.125" style="1" customWidth="1"/>
    <col min="1279" max="1280" width="13.875" style="1" bestFit="1" customWidth="1"/>
    <col min="1281" max="1283" width="14.125" style="1" customWidth="1"/>
    <col min="1284" max="1284" width="15" style="1" bestFit="1" customWidth="1"/>
    <col min="1285" max="1286" width="15" style="1" customWidth="1"/>
    <col min="1287" max="1290" width="13.375" style="1" customWidth="1"/>
    <col min="1291" max="1291" width="13.875" style="1" bestFit="1" customWidth="1"/>
    <col min="1292" max="1292" width="13.375" style="1" customWidth="1"/>
    <col min="1293" max="1293" width="13.875" style="1" bestFit="1" customWidth="1"/>
    <col min="1294" max="1294" width="13.375" style="1" customWidth="1"/>
    <col min="1295" max="1529" width="9" style="1"/>
    <col min="1530" max="1530" width="31.125" style="1" customWidth="1"/>
    <col min="1531" max="1531" width="16" style="1" bestFit="1" customWidth="1"/>
    <col min="1532" max="1532" width="16.375" style="1" bestFit="1" customWidth="1"/>
    <col min="1533" max="1533" width="14.125" style="1" bestFit="1" customWidth="1"/>
    <col min="1534" max="1534" width="14.125" style="1" customWidth="1"/>
    <col min="1535" max="1536" width="13.875" style="1" bestFit="1" customWidth="1"/>
    <col min="1537" max="1539" width="14.125" style="1" customWidth="1"/>
    <col min="1540" max="1540" width="15" style="1" bestFit="1" customWidth="1"/>
    <col min="1541" max="1542" width="15" style="1" customWidth="1"/>
    <col min="1543" max="1546" width="13.375" style="1" customWidth="1"/>
    <col min="1547" max="1547" width="13.875" style="1" bestFit="1" customWidth="1"/>
    <col min="1548" max="1548" width="13.375" style="1" customWidth="1"/>
    <col min="1549" max="1549" width="13.875" style="1" bestFit="1" customWidth="1"/>
    <col min="1550" max="1550" width="13.375" style="1" customWidth="1"/>
    <col min="1551" max="1785" width="9" style="1"/>
    <col min="1786" max="1786" width="31.125" style="1" customWidth="1"/>
    <col min="1787" max="1787" width="16" style="1" bestFit="1" customWidth="1"/>
    <col min="1788" max="1788" width="16.375" style="1" bestFit="1" customWidth="1"/>
    <col min="1789" max="1789" width="14.125" style="1" bestFit="1" customWidth="1"/>
    <col min="1790" max="1790" width="14.125" style="1" customWidth="1"/>
    <col min="1791" max="1792" width="13.875" style="1" bestFit="1" customWidth="1"/>
    <col min="1793" max="1795" width="14.125" style="1" customWidth="1"/>
    <col min="1796" max="1796" width="15" style="1" bestFit="1" customWidth="1"/>
    <col min="1797" max="1798" width="15" style="1" customWidth="1"/>
    <col min="1799" max="1802" width="13.375" style="1" customWidth="1"/>
    <col min="1803" max="1803" width="13.875" style="1" bestFit="1" customWidth="1"/>
    <col min="1804" max="1804" width="13.375" style="1" customWidth="1"/>
    <col min="1805" max="1805" width="13.875" style="1" bestFit="1" customWidth="1"/>
    <col min="1806" max="1806" width="13.375" style="1" customWidth="1"/>
    <col min="1807" max="2041" width="9" style="1"/>
    <col min="2042" max="2042" width="31.125" style="1" customWidth="1"/>
    <col min="2043" max="2043" width="16" style="1" bestFit="1" customWidth="1"/>
    <col min="2044" max="2044" width="16.375" style="1" bestFit="1" customWidth="1"/>
    <col min="2045" max="2045" width="14.125" style="1" bestFit="1" customWidth="1"/>
    <col min="2046" max="2046" width="14.125" style="1" customWidth="1"/>
    <col min="2047" max="2048" width="13.875" style="1" bestFit="1" customWidth="1"/>
    <col min="2049" max="2051" width="14.125" style="1" customWidth="1"/>
    <col min="2052" max="2052" width="15" style="1" bestFit="1" customWidth="1"/>
    <col min="2053" max="2054" width="15" style="1" customWidth="1"/>
    <col min="2055" max="2058" width="13.375" style="1" customWidth="1"/>
    <col min="2059" max="2059" width="13.875" style="1" bestFit="1" customWidth="1"/>
    <col min="2060" max="2060" width="13.375" style="1" customWidth="1"/>
    <col min="2061" max="2061" width="13.875" style="1" bestFit="1" customWidth="1"/>
    <col min="2062" max="2062" width="13.375" style="1" customWidth="1"/>
    <col min="2063" max="2297" width="9" style="1"/>
    <col min="2298" max="2298" width="31.125" style="1" customWidth="1"/>
    <col min="2299" max="2299" width="16" style="1" bestFit="1" customWidth="1"/>
    <col min="2300" max="2300" width="16.375" style="1" bestFit="1" customWidth="1"/>
    <col min="2301" max="2301" width="14.125" style="1" bestFit="1" customWidth="1"/>
    <col min="2302" max="2302" width="14.125" style="1" customWidth="1"/>
    <col min="2303" max="2304" width="13.875" style="1" bestFit="1" customWidth="1"/>
    <col min="2305" max="2307" width="14.125" style="1" customWidth="1"/>
    <col min="2308" max="2308" width="15" style="1" bestFit="1" customWidth="1"/>
    <col min="2309" max="2310" width="15" style="1" customWidth="1"/>
    <col min="2311" max="2314" width="13.375" style="1" customWidth="1"/>
    <col min="2315" max="2315" width="13.875" style="1" bestFit="1" customWidth="1"/>
    <col min="2316" max="2316" width="13.375" style="1" customWidth="1"/>
    <col min="2317" max="2317" width="13.875" style="1" bestFit="1" customWidth="1"/>
    <col min="2318" max="2318" width="13.375" style="1" customWidth="1"/>
    <col min="2319" max="2553" width="9" style="1"/>
    <col min="2554" max="2554" width="31.125" style="1" customWidth="1"/>
    <col min="2555" max="2555" width="16" style="1" bestFit="1" customWidth="1"/>
    <col min="2556" max="2556" width="16.375" style="1" bestFit="1" customWidth="1"/>
    <col min="2557" max="2557" width="14.125" style="1" bestFit="1" customWidth="1"/>
    <col min="2558" max="2558" width="14.125" style="1" customWidth="1"/>
    <col min="2559" max="2560" width="13.875" style="1" bestFit="1" customWidth="1"/>
    <col min="2561" max="2563" width="14.125" style="1" customWidth="1"/>
    <col min="2564" max="2564" width="15" style="1" bestFit="1" customWidth="1"/>
    <col min="2565" max="2566" width="15" style="1" customWidth="1"/>
    <col min="2567" max="2570" width="13.375" style="1" customWidth="1"/>
    <col min="2571" max="2571" width="13.875" style="1" bestFit="1" customWidth="1"/>
    <col min="2572" max="2572" width="13.375" style="1" customWidth="1"/>
    <col min="2573" max="2573" width="13.875" style="1" bestFit="1" customWidth="1"/>
    <col min="2574" max="2574" width="13.375" style="1" customWidth="1"/>
    <col min="2575" max="2809" width="9" style="1"/>
    <col min="2810" max="2810" width="31.125" style="1" customWidth="1"/>
    <col min="2811" max="2811" width="16" style="1" bestFit="1" customWidth="1"/>
    <col min="2812" max="2812" width="16.375" style="1" bestFit="1" customWidth="1"/>
    <col min="2813" max="2813" width="14.125" style="1" bestFit="1" customWidth="1"/>
    <col min="2814" max="2814" width="14.125" style="1" customWidth="1"/>
    <col min="2815" max="2816" width="13.875" style="1" bestFit="1" customWidth="1"/>
    <col min="2817" max="2819" width="14.125" style="1" customWidth="1"/>
    <col min="2820" max="2820" width="15" style="1" bestFit="1" customWidth="1"/>
    <col min="2821" max="2822" width="15" style="1" customWidth="1"/>
    <col min="2823" max="2826" width="13.375" style="1" customWidth="1"/>
    <col min="2827" max="2827" width="13.875" style="1" bestFit="1" customWidth="1"/>
    <col min="2828" max="2828" width="13.375" style="1" customWidth="1"/>
    <col min="2829" max="2829" width="13.875" style="1" bestFit="1" customWidth="1"/>
    <col min="2830" max="2830" width="13.375" style="1" customWidth="1"/>
    <col min="2831" max="3065" width="9" style="1"/>
    <col min="3066" max="3066" width="31.125" style="1" customWidth="1"/>
    <col min="3067" max="3067" width="16" style="1" bestFit="1" customWidth="1"/>
    <col min="3068" max="3068" width="16.375" style="1" bestFit="1" customWidth="1"/>
    <col min="3069" max="3069" width="14.125" style="1" bestFit="1" customWidth="1"/>
    <col min="3070" max="3070" width="14.125" style="1" customWidth="1"/>
    <col min="3071" max="3072" width="13.875" style="1" bestFit="1" customWidth="1"/>
    <col min="3073" max="3075" width="14.125" style="1" customWidth="1"/>
    <col min="3076" max="3076" width="15" style="1" bestFit="1" customWidth="1"/>
    <col min="3077" max="3078" width="15" style="1" customWidth="1"/>
    <col min="3079" max="3082" width="13.375" style="1" customWidth="1"/>
    <col min="3083" max="3083" width="13.875" style="1" bestFit="1" customWidth="1"/>
    <col min="3084" max="3084" width="13.375" style="1" customWidth="1"/>
    <col min="3085" max="3085" width="13.875" style="1" bestFit="1" customWidth="1"/>
    <col min="3086" max="3086" width="13.375" style="1" customWidth="1"/>
    <col min="3087" max="3321" width="9" style="1"/>
    <col min="3322" max="3322" width="31.125" style="1" customWidth="1"/>
    <col min="3323" max="3323" width="16" style="1" bestFit="1" customWidth="1"/>
    <col min="3324" max="3324" width="16.375" style="1" bestFit="1" customWidth="1"/>
    <col min="3325" max="3325" width="14.125" style="1" bestFit="1" customWidth="1"/>
    <col min="3326" max="3326" width="14.125" style="1" customWidth="1"/>
    <col min="3327" max="3328" width="13.875" style="1" bestFit="1" customWidth="1"/>
    <col min="3329" max="3331" width="14.125" style="1" customWidth="1"/>
    <col min="3332" max="3332" width="15" style="1" bestFit="1" customWidth="1"/>
    <col min="3333" max="3334" width="15" style="1" customWidth="1"/>
    <col min="3335" max="3338" width="13.375" style="1" customWidth="1"/>
    <col min="3339" max="3339" width="13.875" style="1" bestFit="1" customWidth="1"/>
    <col min="3340" max="3340" width="13.375" style="1" customWidth="1"/>
    <col min="3341" max="3341" width="13.875" style="1" bestFit="1" customWidth="1"/>
    <col min="3342" max="3342" width="13.375" style="1" customWidth="1"/>
    <col min="3343" max="3577" width="9" style="1"/>
    <col min="3578" max="3578" width="31.125" style="1" customWidth="1"/>
    <col min="3579" max="3579" width="16" style="1" bestFit="1" customWidth="1"/>
    <col min="3580" max="3580" width="16.375" style="1" bestFit="1" customWidth="1"/>
    <col min="3581" max="3581" width="14.125" style="1" bestFit="1" customWidth="1"/>
    <col min="3582" max="3582" width="14.125" style="1" customWidth="1"/>
    <col min="3583" max="3584" width="13.875" style="1" bestFit="1" customWidth="1"/>
    <col min="3585" max="3587" width="14.125" style="1" customWidth="1"/>
    <col min="3588" max="3588" width="15" style="1" bestFit="1" customWidth="1"/>
    <col min="3589" max="3590" width="15" style="1" customWidth="1"/>
    <col min="3591" max="3594" width="13.375" style="1" customWidth="1"/>
    <col min="3595" max="3595" width="13.875" style="1" bestFit="1" customWidth="1"/>
    <col min="3596" max="3596" width="13.375" style="1" customWidth="1"/>
    <col min="3597" max="3597" width="13.875" style="1" bestFit="1" customWidth="1"/>
    <col min="3598" max="3598" width="13.375" style="1" customWidth="1"/>
    <col min="3599" max="3833" width="9" style="1"/>
    <col min="3834" max="3834" width="31.125" style="1" customWidth="1"/>
    <col min="3835" max="3835" width="16" style="1" bestFit="1" customWidth="1"/>
    <col min="3836" max="3836" width="16.375" style="1" bestFit="1" customWidth="1"/>
    <col min="3837" max="3837" width="14.125" style="1" bestFit="1" customWidth="1"/>
    <col min="3838" max="3838" width="14.125" style="1" customWidth="1"/>
    <col min="3839" max="3840" width="13.875" style="1" bestFit="1" customWidth="1"/>
    <col min="3841" max="3843" width="14.125" style="1" customWidth="1"/>
    <col min="3844" max="3844" width="15" style="1" bestFit="1" customWidth="1"/>
    <col min="3845" max="3846" width="15" style="1" customWidth="1"/>
    <col min="3847" max="3850" width="13.375" style="1" customWidth="1"/>
    <col min="3851" max="3851" width="13.875" style="1" bestFit="1" customWidth="1"/>
    <col min="3852" max="3852" width="13.375" style="1" customWidth="1"/>
    <col min="3853" max="3853" width="13.875" style="1" bestFit="1" customWidth="1"/>
    <col min="3854" max="3854" width="13.375" style="1" customWidth="1"/>
    <col min="3855" max="4089" width="9" style="1"/>
    <col min="4090" max="4090" width="31.125" style="1" customWidth="1"/>
    <col min="4091" max="4091" width="16" style="1" bestFit="1" customWidth="1"/>
    <col min="4092" max="4092" width="16.375" style="1" bestFit="1" customWidth="1"/>
    <col min="4093" max="4093" width="14.125" style="1" bestFit="1" customWidth="1"/>
    <col min="4094" max="4094" width="14.125" style="1" customWidth="1"/>
    <col min="4095" max="4096" width="13.875" style="1" bestFit="1" customWidth="1"/>
    <col min="4097" max="4099" width="14.125" style="1" customWidth="1"/>
    <col min="4100" max="4100" width="15" style="1" bestFit="1" customWidth="1"/>
    <col min="4101" max="4102" width="15" style="1" customWidth="1"/>
    <col min="4103" max="4106" width="13.375" style="1" customWidth="1"/>
    <col min="4107" max="4107" width="13.875" style="1" bestFit="1" customWidth="1"/>
    <col min="4108" max="4108" width="13.375" style="1" customWidth="1"/>
    <col min="4109" max="4109" width="13.875" style="1" bestFit="1" customWidth="1"/>
    <col min="4110" max="4110" width="13.375" style="1" customWidth="1"/>
    <col min="4111" max="4345" width="9" style="1"/>
    <col min="4346" max="4346" width="31.125" style="1" customWidth="1"/>
    <col min="4347" max="4347" width="16" style="1" bestFit="1" customWidth="1"/>
    <col min="4348" max="4348" width="16.375" style="1" bestFit="1" customWidth="1"/>
    <col min="4349" max="4349" width="14.125" style="1" bestFit="1" customWidth="1"/>
    <col min="4350" max="4350" width="14.125" style="1" customWidth="1"/>
    <col min="4351" max="4352" width="13.875" style="1" bestFit="1" customWidth="1"/>
    <col min="4353" max="4355" width="14.125" style="1" customWidth="1"/>
    <col min="4356" max="4356" width="15" style="1" bestFit="1" customWidth="1"/>
    <col min="4357" max="4358" width="15" style="1" customWidth="1"/>
    <col min="4359" max="4362" width="13.375" style="1" customWidth="1"/>
    <col min="4363" max="4363" width="13.875" style="1" bestFit="1" customWidth="1"/>
    <col min="4364" max="4364" width="13.375" style="1" customWidth="1"/>
    <col min="4365" max="4365" width="13.875" style="1" bestFit="1" customWidth="1"/>
    <col min="4366" max="4366" width="13.375" style="1" customWidth="1"/>
    <col min="4367" max="4601" width="9" style="1"/>
    <col min="4602" max="4602" width="31.125" style="1" customWidth="1"/>
    <col min="4603" max="4603" width="16" style="1" bestFit="1" customWidth="1"/>
    <col min="4604" max="4604" width="16.375" style="1" bestFit="1" customWidth="1"/>
    <col min="4605" max="4605" width="14.125" style="1" bestFit="1" customWidth="1"/>
    <col min="4606" max="4606" width="14.125" style="1" customWidth="1"/>
    <col min="4607" max="4608" width="13.875" style="1" bestFit="1" customWidth="1"/>
    <col min="4609" max="4611" width="14.125" style="1" customWidth="1"/>
    <col min="4612" max="4612" width="15" style="1" bestFit="1" customWidth="1"/>
    <col min="4613" max="4614" width="15" style="1" customWidth="1"/>
    <col min="4615" max="4618" width="13.375" style="1" customWidth="1"/>
    <col min="4619" max="4619" width="13.875" style="1" bestFit="1" customWidth="1"/>
    <col min="4620" max="4620" width="13.375" style="1" customWidth="1"/>
    <col min="4621" max="4621" width="13.875" style="1" bestFit="1" customWidth="1"/>
    <col min="4622" max="4622" width="13.375" style="1" customWidth="1"/>
    <col min="4623" max="4857" width="9" style="1"/>
    <col min="4858" max="4858" width="31.125" style="1" customWidth="1"/>
    <col min="4859" max="4859" width="16" style="1" bestFit="1" customWidth="1"/>
    <col min="4860" max="4860" width="16.375" style="1" bestFit="1" customWidth="1"/>
    <col min="4861" max="4861" width="14.125" style="1" bestFit="1" customWidth="1"/>
    <col min="4862" max="4862" width="14.125" style="1" customWidth="1"/>
    <col min="4863" max="4864" width="13.875" style="1" bestFit="1" customWidth="1"/>
    <col min="4865" max="4867" width="14.125" style="1" customWidth="1"/>
    <col min="4868" max="4868" width="15" style="1" bestFit="1" customWidth="1"/>
    <col min="4869" max="4870" width="15" style="1" customWidth="1"/>
    <col min="4871" max="4874" width="13.375" style="1" customWidth="1"/>
    <col min="4875" max="4875" width="13.875" style="1" bestFit="1" customWidth="1"/>
    <col min="4876" max="4876" width="13.375" style="1" customWidth="1"/>
    <col min="4877" max="4877" width="13.875" style="1" bestFit="1" customWidth="1"/>
    <col min="4878" max="4878" width="13.375" style="1" customWidth="1"/>
    <col min="4879" max="5113" width="9" style="1"/>
    <col min="5114" max="5114" width="31.125" style="1" customWidth="1"/>
    <col min="5115" max="5115" width="16" style="1" bestFit="1" customWidth="1"/>
    <col min="5116" max="5116" width="16.375" style="1" bestFit="1" customWidth="1"/>
    <col min="5117" max="5117" width="14.125" style="1" bestFit="1" customWidth="1"/>
    <col min="5118" max="5118" width="14.125" style="1" customWidth="1"/>
    <col min="5119" max="5120" width="13.875" style="1" bestFit="1" customWidth="1"/>
    <col min="5121" max="5123" width="14.125" style="1" customWidth="1"/>
    <col min="5124" max="5124" width="15" style="1" bestFit="1" customWidth="1"/>
    <col min="5125" max="5126" width="15" style="1" customWidth="1"/>
    <col min="5127" max="5130" width="13.375" style="1" customWidth="1"/>
    <col min="5131" max="5131" width="13.875" style="1" bestFit="1" customWidth="1"/>
    <col min="5132" max="5132" width="13.375" style="1" customWidth="1"/>
    <col min="5133" max="5133" width="13.875" style="1" bestFit="1" customWidth="1"/>
    <col min="5134" max="5134" width="13.375" style="1" customWidth="1"/>
    <col min="5135" max="5369" width="9" style="1"/>
    <col min="5370" max="5370" width="31.125" style="1" customWidth="1"/>
    <col min="5371" max="5371" width="16" style="1" bestFit="1" customWidth="1"/>
    <col min="5372" max="5372" width="16.375" style="1" bestFit="1" customWidth="1"/>
    <col min="5373" max="5373" width="14.125" style="1" bestFit="1" customWidth="1"/>
    <col min="5374" max="5374" width="14.125" style="1" customWidth="1"/>
    <col min="5375" max="5376" width="13.875" style="1" bestFit="1" customWidth="1"/>
    <col min="5377" max="5379" width="14.125" style="1" customWidth="1"/>
    <col min="5380" max="5380" width="15" style="1" bestFit="1" customWidth="1"/>
    <col min="5381" max="5382" width="15" style="1" customWidth="1"/>
    <col min="5383" max="5386" width="13.375" style="1" customWidth="1"/>
    <col min="5387" max="5387" width="13.875" style="1" bestFit="1" customWidth="1"/>
    <col min="5388" max="5388" width="13.375" style="1" customWidth="1"/>
    <col min="5389" max="5389" width="13.875" style="1" bestFit="1" customWidth="1"/>
    <col min="5390" max="5390" width="13.375" style="1" customWidth="1"/>
    <col min="5391" max="5625" width="9" style="1"/>
    <col min="5626" max="5626" width="31.125" style="1" customWidth="1"/>
    <col min="5627" max="5627" width="16" style="1" bestFit="1" customWidth="1"/>
    <col min="5628" max="5628" width="16.375" style="1" bestFit="1" customWidth="1"/>
    <col min="5629" max="5629" width="14.125" style="1" bestFit="1" customWidth="1"/>
    <col min="5630" max="5630" width="14.125" style="1" customWidth="1"/>
    <col min="5631" max="5632" width="13.875" style="1" bestFit="1" customWidth="1"/>
    <col min="5633" max="5635" width="14.125" style="1" customWidth="1"/>
    <col min="5636" max="5636" width="15" style="1" bestFit="1" customWidth="1"/>
    <col min="5637" max="5638" width="15" style="1" customWidth="1"/>
    <col min="5639" max="5642" width="13.375" style="1" customWidth="1"/>
    <col min="5643" max="5643" width="13.875" style="1" bestFit="1" customWidth="1"/>
    <col min="5644" max="5644" width="13.375" style="1" customWidth="1"/>
    <col min="5645" max="5645" width="13.875" style="1" bestFit="1" customWidth="1"/>
    <col min="5646" max="5646" width="13.375" style="1" customWidth="1"/>
    <col min="5647" max="5881" width="9" style="1"/>
    <col min="5882" max="5882" width="31.125" style="1" customWidth="1"/>
    <col min="5883" max="5883" width="16" style="1" bestFit="1" customWidth="1"/>
    <col min="5884" max="5884" width="16.375" style="1" bestFit="1" customWidth="1"/>
    <col min="5885" max="5885" width="14.125" style="1" bestFit="1" customWidth="1"/>
    <col min="5886" max="5886" width="14.125" style="1" customWidth="1"/>
    <col min="5887" max="5888" width="13.875" style="1" bestFit="1" customWidth="1"/>
    <col min="5889" max="5891" width="14.125" style="1" customWidth="1"/>
    <col min="5892" max="5892" width="15" style="1" bestFit="1" customWidth="1"/>
    <col min="5893" max="5894" width="15" style="1" customWidth="1"/>
    <col min="5895" max="5898" width="13.375" style="1" customWidth="1"/>
    <col min="5899" max="5899" width="13.875" style="1" bestFit="1" customWidth="1"/>
    <col min="5900" max="5900" width="13.375" style="1" customWidth="1"/>
    <col min="5901" max="5901" width="13.875" style="1" bestFit="1" customWidth="1"/>
    <col min="5902" max="5902" width="13.375" style="1" customWidth="1"/>
    <col min="5903" max="6137" width="9" style="1"/>
    <col min="6138" max="6138" width="31.125" style="1" customWidth="1"/>
    <col min="6139" max="6139" width="16" style="1" bestFit="1" customWidth="1"/>
    <col min="6140" max="6140" width="16.375" style="1" bestFit="1" customWidth="1"/>
    <col min="6141" max="6141" width="14.125" style="1" bestFit="1" customWidth="1"/>
    <col min="6142" max="6142" width="14.125" style="1" customWidth="1"/>
    <col min="6143" max="6144" width="13.875" style="1" bestFit="1" customWidth="1"/>
    <col min="6145" max="6147" width="14.125" style="1" customWidth="1"/>
    <col min="6148" max="6148" width="15" style="1" bestFit="1" customWidth="1"/>
    <col min="6149" max="6150" width="15" style="1" customWidth="1"/>
    <col min="6151" max="6154" width="13.375" style="1" customWidth="1"/>
    <col min="6155" max="6155" width="13.875" style="1" bestFit="1" customWidth="1"/>
    <col min="6156" max="6156" width="13.375" style="1" customWidth="1"/>
    <col min="6157" max="6157" width="13.875" style="1" bestFit="1" customWidth="1"/>
    <col min="6158" max="6158" width="13.375" style="1" customWidth="1"/>
    <col min="6159" max="6393" width="9" style="1"/>
    <col min="6394" max="6394" width="31.125" style="1" customWidth="1"/>
    <col min="6395" max="6395" width="16" style="1" bestFit="1" customWidth="1"/>
    <col min="6396" max="6396" width="16.375" style="1" bestFit="1" customWidth="1"/>
    <col min="6397" max="6397" width="14.125" style="1" bestFit="1" customWidth="1"/>
    <col min="6398" max="6398" width="14.125" style="1" customWidth="1"/>
    <col min="6399" max="6400" width="13.875" style="1" bestFit="1" customWidth="1"/>
    <col min="6401" max="6403" width="14.125" style="1" customWidth="1"/>
    <col min="6404" max="6404" width="15" style="1" bestFit="1" customWidth="1"/>
    <col min="6405" max="6406" width="15" style="1" customWidth="1"/>
    <col min="6407" max="6410" width="13.375" style="1" customWidth="1"/>
    <col min="6411" max="6411" width="13.875" style="1" bestFit="1" customWidth="1"/>
    <col min="6412" max="6412" width="13.375" style="1" customWidth="1"/>
    <col min="6413" max="6413" width="13.875" style="1" bestFit="1" customWidth="1"/>
    <col min="6414" max="6414" width="13.375" style="1" customWidth="1"/>
    <col min="6415" max="6649" width="9" style="1"/>
    <col min="6650" max="6650" width="31.125" style="1" customWidth="1"/>
    <col min="6651" max="6651" width="16" style="1" bestFit="1" customWidth="1"/>
    <col min="6652" max="6652" width="16.375" style="1" bestFit="1" customWidth="1"/>
    <col min="6653" max="6653" width="14.125" style="1" bestFit="1" customWidth="1"/>
    <col min="6654" max="6654" width="14.125" style="1" customWidth="1"/>
    <col min="6655" max="6656" width="13.875" style="1" bestFit="1" customWidth="1"/>
    <col min="6657" max="6659" width="14.125" style="1" customWidth="1"/>
    <col min="6660" max="6660" width="15" style="1" bestFit="1" customWidth="1"/>
    <col min="6661" max="6662" width="15" style="1" customWidth="1"/>
    <col min="6663" max="6666" width="13.375" style="1" customWidth="1"/>
    <col min="6667" max="6667" width="13.875" style="1" bestFit="1" customWidth="1"/>
    <col min="6668" max="6668" width="13.375" style="1" customWidth="1"/>
    <col min="6669" max="6669" width="13.875" style="1" bestFit="1" customWidth="1"/>
    <col min="6670" max="6670" width="13.375" style="1" customWidth="1"/>
    <col min="6671" max="6905" width="9" style="1"/>
    <col min="6906" max="6906" width="31.125" style="1" customWidth="1"/>
    <col min="6907" max="6907" width="16" style="1" bestFit="1" customWidth="1"/>
    <col min="6908" max="6908" width="16.375" style="1" bestFit="1" customWidth="1"/>
    <col min="6909" max="6909" width="14.125" style="1" bestFit="1" customWidth="1"/>
    <col min="6910" max="6910" width="14.125" style="1" customWidth="1"/>
    <col min="6911" max="6912" width="13.875" style="1" bestFit="1" customWidth="1"/>
    <col min="6913" max="6915" width="14.125" style="1" customWidth="1"/>
    <col min="6916" max="6916" width="15" style="1" bestFit="1" customWidth="1"/>
    <col min="6917" max="6918" width="15" style="1" customWidth="1"/>
    <col min="6919" max="6922" width="13.375" style="1" customWidth="1"/>
    <col min="6923" max="6923" width="13.875" style="1" bestFit="1" customWidth="1"/>
    <col min="6924" max="6924" width="13.375" style="1" customWidth="1"/>
    <col min="6925" max="6925" width="13.875" style="1" bestFit="1" customWidth="1"/>
    <col min="6926" max="6926" width="13.375" style="1" customWidth="1"/>
    <col min="6927" max="7161" width="9" style="1"/>
    <col min="7162" max="7162" width="31.125" style="1" customWidth="1"/>
    <col min="7163" max="7163" width="16" style="1" bestFit="1" customWidth="1"/>
    <col min="7164" max="7164" width="16.375" style="1" bestFit="1" customWidth="1"/>
    <col min="7165" max="7165" width="14.125" style="1" bestFit="1" customWidth="1"/>
    <col min="7166" max="7166" width="14.125" style="1" customWidth="1"/>
    <col min="7167" max="7168" width="13.875" style="1" bestFit="1" customWidth="1"/>
    <col min="7169" max="7171" width="14.125" style="1" customWidth="1"/>
    <col min="7172" max="7172" width="15" style="1" bestFit="1" customWidth="1"/>
    <col min="7173" max="7174" width="15" style="1" customWidth="1"/>
    <col min="7175" max="7178" width="13.375" style="1" customWidth="1"/>
    <col min="7179" max="7179" width="13.875" style="1" bestFit="1" customWidth="1"/>
    <col min="7180" max="7180" width="13.375" style="1" customWidth="1"/>
    <col min="7181" max="7181" width="13.875" style="1" bestFit="1" customWidth="1"/>
    <col min="7182" max="7182" width="13.375" style="1" customWidth="1"/>
    <col min="7183" max="7417" width="9" style="1"/>
    <col min="7418" max="7418" width="31.125" style="1" customWidth="1"/>
    <col min="7419" max="7419" width="16" style="1" bestFit="1" customWidth="1"/>
    <col min="7420" max="7420" width="16.375" style="1" bestFit="1" customWidth="1"/>
    <col min="7421" max="7421" width="14.125" style="1" bestFit="1" customWidth="1"/>
    <col min="7422" max="7422" width="14.125" style="1" customWidth="1"/>
    <col min="7423" max="7424" width="13.875" style="1" bestFit="1" customWidth="1"/>
    <col min="7425" max="7427" width="14.125" style="1" customWidth="1"/>
    <col min="7428" max="7428" width="15" style="1" bestFit="1" customWidth="1"/>
    <col min="7429" max="7430" width="15" style="1" customWidth="1"/>
    <col min="7431" max="7434" width="13.375" style="1" customWidth="1"/>
    <col min="7435" max="7435" width="13.875" style="1" bestFit="1" customWidth="1"/>
    <col min="7436" max="7436" width="13.375" style="1" customWidth="1"/>
    <col min="7437" max="7437" width="13.875" style="1" bestFit="1" customWidth="1"/>
    <col min="7438" max="7438" width="13.375" style="1" customWidth="1"/>
    <col min="7439" max="7673" width="9" style="1"/>
    <col min="7674" max="7674" width="31.125" style="1" customWidth="1"/>
    <col min="7675" max="7675" width="16" style="1" bestFit="1" customWidth="1"/>
    <col min="7676" max="7676" width="16.375" style="1" bestFit="1" customWidth="1"/>
    <col min="7677" max="7677" width="14.125" style="1" bestFit="1" customWidth="1"/>
    <col min="7678" max="7678" width="14.125" style="1" customWidth="1"/>
    <col min="7679" max="7680" width="13.875" style="1" bestFit="1" customWidth="1"/>
    <col min="7681" max="7683" width="14.125" style="1" customWidth="1"/>
    <col min="7684" max="7684" width="15" style="1" bestFit="1" customWidth="1"/>
    <col min="7685" max="7686" width="15" style="1" customWidth="1"/>
    <col min="7687" max="7690" width="13.375" style="1" customWidth="1"/>
    <col min="7691" max="7691" width="13.875" style="1" bestFit="1" customWidth="1"/>
    <col min="7692" max="7692" width="13.375" style="1" customWidth="1"/>
    <col min="7693" max="7693" width="13.875" style="1" bestFit="1" customWidth="1"/>
    <col min="7694" max="7694" width="13.375" style="1" customWidth="1"/>
    <col min="7695" max="7929" width="9" style="1"/>
    <col min="7930" max="7930" width="31.125" style="1" customWidth="1"/>
    <col min="7931" max="7931" width="16" style="1" bestFit="1" customWidth="1"/>
    <col min="7932" max="7932" width="16.375" style="1" bestFit="1" customWidth="1"/>
    <col min="7933" max="7933" width="14.125" style="1" bestFit="1" customWidth="1"/>
    <col min="7934" max="7934" width="14.125" style="1" customWidth="1"/>
    <col min="7935" max="7936" width="13.875" style="1" bestFit="1" customWidth="1"/>
    <col min="7937" max="7939" width="14.125" style="1" customWidth="1"/>
    <col min="7940" max="7940" width="15" style="1" bestFit="1" customWidth="1"/>
    <col min="7941" max="7942" width="15" style="1" customWidth="1"/>
    <col min="7943" max="7946" width="13.375" style="1" customWidth="1"/>
    <col min="7947" max="7947" width="13.875" style="1" bestFit="1" customWidth="1"/>
    <col min="7948" max="7948" width="13.375" style="1" customWidth="1"/>
    <col min="7949" max="7949" width="13.875" style="1" bestFit="1" customWidth="1"/>
    <col min="7950" max="7950" width="13.375" style="1" customWidth="1"/>
    <col min="7951" max="8185" width="9" style="1"/>
    <col min="8186" max="8186" width="31.125" style="1" customWidth="1"/>
    <col min="8187" max="8187" width="16" style="1" bestFit="1" customWidth="1"/>
    <col min="8188" max="8188" width="16.375" style="1" bestFit="1" customWidth="1"/>
    <col min="8189" max="8189" width="14.125" style="1" bestFit="1" customWidth="1"/>
    <col min="8190" max="8190" width="14.125" style="1" customWidth="1"/>
    <col min="8191" max="8192" width="13.875" style="1" bestFit="1" customWidth="1"/>
    <col min="8193" max="8195" width="14.125" style="1" customWidth="1"/>
    <col min="8196" max="8196" width="15" style="1" bestFit="1" customWidth="1"/>
    <col min="8197" max="8198" width="15" style="1" customWidth="1"/>
    <col min="8199" max="8202" width="13.375" style="1" customWidth="1"/>
    <col min="8203" max="8203" width="13.875" style="1" bestFit="1" customWidth="1"/>
    <col min="8204" max="8204" width="13.375" style="1" customWidth="1"/>
    <col min="8205" max="8205" width="13.875" style="1" bestFit="1" customWidth="1"/>
    <col min="8206" max="8206" width="13.375" style="1" customWidth="1"/>
    <col min="8207" max="8441" width="9" style="1"/>
    <col min="8442" max="8442" width="31.125" style="1" customWidth="1"/>
    <col min="8443" max="8443" width="16" style="1" bestFit="1" customWidth="1"/>
    <col min="8444" max="8444" width="16.375" style="1" bestFit="1" customWidth="1"/>
    <col min="8445" max="8445" width="14.125" style="1" bestFit="1" customWidth="1"/>
    <col min="8446" max="8446" width="14.125" style="1" customWidth="1"/>
    <col min="8447" max="8448" width="13.875" style="1" bestFit="1" customWidth="1"/>
    <col min="8449" max="8451" width="14.125" style="1" customWidth="1"/>
    <col min="8452" max="8452" width="15" style="1" bestFit="1" customWidth="1"/>
    <col min="8453" max="8454" width="15" style="1" customWidth="1"/>
    <col min="8455" max="8458" width="13.375" style="1" customWidth="1"/>
    <col min="8459" max="8459" width="13.875" style="1" bestFit="1" customWidth="1"/>
    <col min="8460" max="8460" width="13.375" style="1" customWidth="1"/>
    <col min="8461" max="8461" width="13.875" style="1" bestFit="1" customWidth="1"/>
    <col min="8462" max="8462" width="13.375" style="1" customWidth="1"/>
    <col min="8463" max="8697" width="9" style="1"/>
    <col min="8698" max="8698" width="31.125" style="1" customWidth="1"/>
    <col min="8699" max="8699" width="16" style="1" bestFit="1" customWidth="1"/>
    <col min="8700" max="8700" width="16.375" style="1" bestFit="1" customWidth="1"/>
    <col min="8701" max="8701" width="14.125" style="1" bestFit="1" customWidth="1"/>
    <col min="8702" max="8702" width="14.125" style="1" customWidth="1"/>
    <col min="8703" max="8704" width="13.875" style="1" bestFit="1" customWidth="1"/>
    <col min="8705" max="8707" width="14.125" style="1" customWidth="1"/>
    <col min="8708" max="8708" width="15" style="1" bestFit="1" customWidth="1"/>
    <col min="8709" max="8710" width="15" style="1" customWidth="1"/>
    <col min="8711" max="8714" width="13.375" style="1" customWidth="1"/>
    <col min="8715" max="8715" width="13.875" style="1" bestFit="1" customWidth="1"/>
    <col min="8716" max="8716" width="13.375" style="1" customWidth="1"/>
    <col min="8717" max="8717" width="13.875" style="1" bestFit="1" customWidth="1"/>
    <col min="8718" max="8718" width="13.375" style="1" customWidth="1"/>
    <col min="8719" max="8953" width="9" style="1"/>
    <col min="8954" max="8954" width="31.125" style="1" customWidth="1"/>
    <col min="8955" max="8955" width="16" style="1" bestFit="1" customWidth="1"/>
    <col min="8956" max="8956" width="16.375" style="1" bestFit="1" customWidth="1"/>
    <col min="8957" max="8957" width="14.125" style="1" bestFit="1" customWidth="1"/>
    <col min="8958" max="8958" width="14.125" style="1" customWidth="1"/>
    <col min="8959" max="8960" width="13.875" style="1" bestFit="1" customWidth="1"/>
    <col min="8961" max="8963" width="14.125" style="1" customWidth="1"/>
    <col min="8964" max="8964" width="15" style="1" bestFit="1" customWidth="1"/>
    <col min="8965" max="8966" width="15" style="1" customWidth="1"/>
    <col min="8967" max="8970" width="13.375" style="1" customWidth="1"/>
    <col min="8971" max="8971" width="13.875" style="1" bestFit="1" customWidth="1"/>
    <col min="8972" max="8972" width="13.375" style="1" customWidth="1"/>
    <col min="8973" max="8973" width="13.875" style="1" bestFit="1" customWidth="1"/>
    <col min="8974" max="8974" width="13.375" style="1" customWidth="1"/>
    <col min="8975" max="9209" width="9" style="1"/>
    <col min="9210" max="9210" width="31.125" style="1" customWidth="1"/>
    <col min="9211" max="9211" width="16" style="1" bestFit="1" customWidth="1"/>
    <col min="9212" max="9212" width="16.375" style="1" bestFit="1" customWidth="1"/>
    <col min="9213" max="9213" width="14.125" style="1" bestFit="1" customWidth="1"/>
    <col min="9214" max="9214" width="14.125" style="1" customWidth="1"/>
    <col min="9215" max="9216" width="13.875" style="1" bestFit="1" customWidth="1"/>
    <col min="9217" max="9219" width="14.125" style="1" customWidth="1"/>
    <col min="9220" max="9220" width="15" style="1" bestFit="1" customWidth="1"/>
    <col min="9221" max="9222" width="15" style="1" customWidth="1"/>
    <col min="9223" max="9226" width="13.375" style="1" customWidth="1"/>
    <col min="9227" max="9227" width="13.875" style="1" bestFit="1" customWidth="1"/>
    <col min="9228" max="9228" width="13.375" style="1" customWidth="1"/>
    <col min="9229" max="9229" width="13.875" style="1" bestFit="1" customWidth="1"/>
    <col min="9230" max="9230" width="13.375" style="1" customWidth="1"/>
    <col min="9231" max="9465" width="9" style="1"/>
    <col min="9466" max="9466" width="31.125" style="1" customWidth="1"/>
    <col min="9467" max="9467" width="16" style="1" bestFit="1" customWidth="1"/>
    <col min="9468" max="9468" width="16.375" style="1" bestFit="1" customWidth="1"/>
    <col min="9469" max="9469" width="14.125" style="1" bestFit="1" customWidth="1"/>
    <col min="9470" max="9470" width="14.125" style="1" customWidth="1"/>
    <col min="9471" max="9472" width="13.875" style="1" bestFit="1" customWidth="1"/>
    <col min="9473" max="9475" width="14.125" style="1" customWidth="1"/>
    <col min="9476" max="9476" width="15" style="1" bestFit="1" customWidth="1"/>
    <col min="9477" max="9478" width="15" style="1" customWidth="1"/>
    <col min="9479" max="9482" width="13.375" style="1" customWidth="1"/>
    <col min="9483" max="9483" width="13.875" style="1" bestFit="1" customWidth="1"/>
    <col min="9484" max="9484" width="13.375" style="1" customWidth="1"/>
    <col min="9485" max="9485" width="13.875" style="1" bestFit="1" customWidth="1"/>
    <col min="9486" max="9486" width="13.375" style="1" customWidth="1"/>
    <col min="9487" max="9721" width="9" style="1"/>
    <col min="9722" max="9722" width="31.125" style="1" customWidth="1"/>
    <col min="9723" max="9723" width="16" style="1" bestFit="1" customWidth="1"/>
    <col min="9724" max="9724" width="16.375" style="1" bestFit="1" customWidth="1"/>
    <col min="9725" max="9725" width="14.125" style="1" bestFit="1" customWidth="1"/>
    <col min="9726" max="9726" width="14.125" style="1" customWidth="1"/>
    <col min="9727" max="9728" width="13.875" style="1" bestFit="1" customWidth="1"/>
    <col min="9729" max="9731" width="14.125" style="1" customWidth="1"/>
    <col min="9732" max="9732" width="15" style="1" bestFit="1" customWidth="1"/>
    <col min="9733" max="9734" width="15" style="1" customWidth="1"/>
    <col min="9735" max="9738" width="13.375" style="1" customWidth="1"/>
    <col min="9739" max="9739" width="13.875" style="1" bestFit="1" customWidth="1"/>
    <col min="9740" max="9740" width="13.375" style="1" customWidth="1"/>
    <col min="9741" max="9741" width="13.875" style="1" bestFit="1" customWidth="1"/>
    <col min="9742" max="9742" width="13.375" style="1" customWidth="1"/>
    <col min="9743" max="9977" width="9" style="1"/>
    <col min="9978" max="9978" width="31.125" style="1" customWidth="1"/>
    <col min="9979" max="9979" width="16" style="1" bestFit="1" customWidth="1"/>
    <col min="9980" max="9980" width="16.375" style="1" bestFit="1" customWidth="1"/>
    <col min="9981" max="9981" width="14.125" style="1" bestFit="1" customWidth="1"/>
    <col min="9982" max="9982" width="14.125" style="1" customWidth="1"/>
    <col min="9983" max="9984" width="13.875" style="1" bestFit="1" customWidth="1"/>
    <col min="9985" max="9987" width="14.125" style="1" customWidth="1"/>
    <col min="9988" max="9988" width="15" style="1" bestFit="1" customWidth="1"/>
    <col min="9989" max="9990" width="15" style="1" customWidth="1"/>
    <col min="9991" max="9994" width="13.375" style="1" customWidth="1"/>
    <col min="9995" max="9995" width="13.875" style="1" bestFit="1" customWidth="1"/>
    <col min="9996" max="9996" width="13.375" style="1" customWidth="1"/>
    <col min="9997" max="9997" width="13.875" style="1" bestFit="1" customWidth="1"/>
    <col min="9998" max="9998" width="13.375" style="1" customWidth="1"/>
    <col min="9999" max="10233" width="9" style="1"/>
    <col min="10234" max="10234" width="31.125" style="1" customWidth="1"/>
    <col min="10235" max="10235" width="16" style="1" bestFit="1" customWidth="1"/>
    <col min="10236" max="10236" width="16.375" style="1" bestFit="1" customWidth="1"/>
    <col min="10237" max="10237" width="14.125" style="1" bestFit="1" customWidth="1"/>
    <col min="10238" max="10238" width="14.125" style="1" customWidth="1"/>
    <col min="10239" max="10240" width="13.875" style="1" bestFit="1" customWidth="1"/>
    <col min="10241" max="10243" width="14.125" style="1" customWidth="1"/>
    <col min="10244" max="10244" width="15" style="1" bestFit="1" customWidth="1"/>
    <col min="10245" max="10246" width="15" style="1" customWidth="1"/>
    <col min="10247" max="10250" width="13.375" style="1" customWidth="1"/>
    <col min="10251" max="10251" width="13.875" style="1" bestFit="1" customWidth="1"/>
    <col min="10252" max="10252" width="13.375" style="1" customWidth="1"/>
    <col min="10253" max="10253" width="13.875" style="1" bestFit="1" customWidth="1"/>
    <col min="10254" max="10254" width="13.375" style="1" customWidth="1"/>
    <col min="10255" max="10489" width="9" style="1"/>
    <col min="10490" max="10490" width="31.125" style="1" customWidth="1"/>
    <col min="10491" max="10491" width="16" style="1" bestFit="1" customWidth="1"/>
    <col min="10492" max="10492" width="16.375" style="1" bestFit="1" customWidth="1"/>
    <col min="10493" max="10493" width="14.125" style="1" bestFit="1" customWidth="1"/>
    <col min="10494" max="10494" width="14.125" style="1" customWidth="1"/>
    <col min="10495" max="10496" width="13.875" style="1" bestFit="1" customWidth="1"/>
    <col min="10497" max="10499" width="14.125" style="1" customWidth="1"/>
    <col min="10500" max="10500" width="15" style="1" bestFit="1" customWidth="1"/>
    <col min="10501" max="10502" width="15" style="1" customWidth="1"/>
    <col min="10503" max="10506" width="13.375" style="1" customWidth="1"/>
    <col min="10507" max="10507" width="13.875" style="1" bestFit="1" customWidth="1"/>
    <col min="10508" max="10508" width="13.375" style="1" customWidth="1"/>
    <col min="10509" max="10509" width="13.875" style="1" bestFit="1" customWidth="1"/>
    <col min="10510" max="10510" width="13.375" style="1" customWidth="1"/>
    <col min="10511" max="10745" width="9" style="1"/>
    <col min="10746" max="10746" width="31.125" style="1" customWidth="1"/>
    <col min="10747" max="10747" width="16" style="1" bestFit="1" customWidth="1"/>
    <col min="10748" max="10748" width="16.375" style="1" bestFit="1" customWidth="1"/>
    <col min="10749" max="10749" width="14.125" style="1" bestFit="1" customWidth="1"/>
    <col min="10750" max="10750" width="14.125" style="1" customWidth="1"/>
    <col min="10751" max="10752" width="13.875" style="1" bestFit="1" customWidth="1"/>
    <col min="10753" max="10755" width="14.125" style="1" customWidth="1"/>
    <col min="10756" max="10756" width="15" style="1" bestFit="1" customWidth="1"/>
    <col min="10757" max="10758" width="15" style="1" customWidth="1"/>
    <col min="10759" max="10762" width="13.375" style="1" customWidth="1"/>
    <col min="10763" max="10763" width="13.875" style="1" bestFit="1" customWidth="1"/>
    <col min="10764" max="10764" width="13.375" style="1" customWidth="1"/>
    <col min="10765" max="10765" width="13.875" style="1" bestFit="1" customWidth="1"/>
    <col min="10766" max="10766" width="13.375" style="1" customWidth="1"/>
    <col min="10767" max="11001" width="9" style="1"/>
    <col min="11002" max="11002" width="31.125" style="1" customWidth="1"/>
    <col min="11003" max="11003" width="16" style="1" bestFit="1" customWidth="1"/>
    <col min="11004" max="11004" width="16.375" style="1" bestFit="1" customWidth="1"/>
    <col min="11005" max="11005" width="14.125" style="1" bestFit="1" customWidth="1"/>
    <col min="11006" max="11006" width="14.125" style="1" customWidth="1"/>
    <col min="11007" max="11008" width="13.875" style="1" bestFit="1" customWidth="1"/>
    <col min="11009" max="11011" width="14.125" style="1" customWidth="1"/>
    <col min="11012" max="11012" width="15" style="1" bestFit="1" customWidth="1"/>
    <col min="11013" max="11014" width="15" style="1" customWidth="1"/>
    <col min="11015" max="11018" width="13.375" style="1" customWidth="1"/>
    <col min="11019" max="11019" width="13.875" style="1" bestFit="1" customWidth="1"/>
    <col min="11020" max="11020" width="13.375" style="1" customWidth="1"/>
    <col min="11021" max="11021" width="13.875" style="1" bestFit="1" customWidth="1"/>
    <col min="11022" max="11022" width="13.375" style="1" customWidth="1"/>
    <col min="11023" max="11257" width="9" style="1"/>
    <col min="11258" max="11258" width="31.125" style="1" customWidth="1"/>
    <col min="11259" max="11259" width="16" style="1" bestFit="1" customWidth="1"/>
    <col min="11260" max="11260" width="16.375" style="1" bestFit="1" customWidth="1"/>
    <col min="11261" max="11261" width="14.125" style="1" bestFit="1" customWidth="1"/>
    <col min="11262" max="11262" width="14.125" style="1" customWidth="1"/>
    <col min="11263" max="11264" width="13.875" style="1" bestFit="1" customWidth="1"/>
    <col min="11265" max="11267" width="14.125" style="1" customWidth="1"/>
    <col min="11268" max="11268" width="15" style="1" bestFit="1" customWidth="1"/>
    <col min="11269" max="11270" width="15" style="1" customWidth="1"/>
    <col min="11271" max="11274" width="13.375" style="1" customWidth="1"/>
    <col min="11275" max="11275" width="13.875" style="1" bestFit="1" customWidth="1"/>
    <col min="11276" max="11276" width="13.375" style="1" customWidth="1"/>
    <col min="11277" max="11277" width="13.875" style="1" bestFit="1" customWidth="1"/>
    <col min="11278" max="11278" width="13.375" style="1" customWidth="1"/>
    <col min="11279" max="11513" width="9" style="1"/>
    <col min="11514" max="11514" width="31.125" style="1" customWidth="1"/>
    <col min="11515" max="11515" width="16" style="1" bestFit="1" customWidth="1"/>
    <col min="11516" max="11516" width="16.375" style="1" bestFit="1" customWidth="1"/>
    <col min="11517" max="11517" width="14.125" style="1" bestFit="1" customWidth="1"/>
    <col min="11518" max="11518" width="14.125" style="1" customWidth="1"/>
    <col min="11519" max="11520" width="13.875" style="1" bestFit="1" customWidth="1"/>
    <col min="11521" max="11523" width="14.125" style="1" customWidth="1"/>
    <col min="11524" max="11524" width="15" style="1" bestFit="1" customWidth="1"/>
    <col min="11525" max="11526" width="15" style="1" customWidth="1"/>
    <col min="11527" max="11530" width="13.375" style="1" customWidth="1"/>
    <col min="11531" max="11531" width="13.875" style="1" bestFit="1" customWidth="1"/>
    <col min="11532" max="11532" width="13.375" style="1" customWidth="1"/>
    <col min="11533" max="11533" width="13.875" style="1" bestFit="1" customWidth="1"/>
    <col min="11534" max="11534" width="13.375" style="1" customWidth="1"/>
    <col min="11535" max="11769" width="9" style="1"/>
    <col min="11770" max="11770" width="31.125" style="1" customWidth="1"/>
    <col min="11771" max="11771" width="16" style="1" bestFit="1" customWidth="1"/>
    <col min="11772" max="11772" width="16.375" style="1" bestFit="1" customWidth="1"/>
    <col min="11773" max="11773" width="14.125" style="1" bestFit="1" customWidth="1"/>
    <col min="11774" max="11774" width="14.125" style="1" customWidth="1"/>
    <col min="11775" max="11776" width="13.875" style="1" bestFit="1" customWidth="1"/>
    <col min="11777" max="11779" width="14.125" style="1" customWidth="1"/>
    <col min="11780" max="11780" width="15" style="1" bestFit="1" customWidth="1"/>
    <col min="11781" max="11782" width="15" style="1" customWidth="1"/>
    <col min="11783" max="11786" width="13.375" style="1" customWidth="1"/>
    <col min="11787" max="11787" width="13.875" style="1" bestFit="1" customWidth="1"/>
    <col min="11788" max="11788" width="13.375" style="1" customWidth="1"/>
    <col min="11789" max="11789" width="13.875" style="1" bestFit="1" customWidth="1"/>
    <col min="11790" max="11790" width="13.375" style="1" customWidth="1"/>
    <col min="11791" max="12025" width="9" style="1"/>
    <col min="12026" max="12026" width="31.125" style="1" customWidth="1"/>
    <col min="12027" max="12027" width="16" style="1" bestFit="1" customWidth="1"/>
    <col min="12028" max="12028" width="16.375" style="1" bestFit="1" customWidth="1"/>
    <col min="12029" max="12029" width="14.125" style="1" bestFit="1" customWidth="1"/>
    <col min="12030" max="12030" width="14.125" style="1" customWidth="1"/>
    <col min="12031" max="12032" width="13.875" style="1" bestFit="1" customWidth="1"/>
    <col min="12033" max="12035" width="14.125" style="1" customWidth="1"/>
    <col min="12036" max="12036" width="15" style="1" bestFit="1" customWidth="1"/>
    <col min="12037" max="12038" width="15" style="1" customWidth="1"/>
    <col min="12039" max="12042" width="13.375" style="1" customWidth="1"/>
    <col min="12043" max="12043" width="13.875" style="1" bestFit="1" customWidth="1"/>
    <col min="12044" max="12044" width="13.375" style="1" customWidth="1"/>
    <col min="12045" max="12045" width="13.875" style="1" bestFit="1" customWidth="1"/>
    <col min="12046" max="12046" width="13.375" style="1" customWidth="1"/>
    <col min="12047" max="12281" width="9" style="1"/>
    <col min="12282" max="12282" width="31.125" style="1" customWidth="1"/>
    <col min="12283" max="12283" width="16" style="1" bestFit="1" customWidth="1"/>
    <col min="12284" max="12284" width="16.375" style="1" bestFit="1" customWidth="1"/>
    <col min="12285" max="12285" width="14.125" style="1" bestFit="1" customWidth="1"/>
    <col min="12286" max="12286" width="14.125" style="1" customWidth="1"/>
    <col min="12287" max="12288" width="13.875" style="1" bestFit="1" customWidth="1"/>
    <col min="12289" max="12291" width="14.125" style="1" customWidth="1"/>
    <col min="12292" max="12292" width="15" style="1" bestFit="1" customWidth="1"/>
    <col min="12293" max="12294" width="15" style="1" customWidth="1"/>
    <col min="12295" max="12298" width="13.375" style="1" customWidth="1"/>
    <col min="12299" max="12299" width="13.875" style="1" bestFit="1" customWidth="1"/>
    <col min="12300" max="12300" width="13.375" style="1" customWidth="1"/>
    <col min="12301" max="12301" width="13.875" style="1" bestFit="1" customWidth="1"/>
    <col min="12302" max="12302" width="13.375" style="1" customWidth="1"/>
    <col min="12303" max="12537" width="9" style="1"/>
    <col min="12538" max="12538" width="31.125" style="1" customWidth="1"/>
    <col min="12539" max="12539" width="16" style="1" bestFit="1" customWidth="1"/>
    <col min="12540" max="12540" width="16.375" style="1" bestFit="1" customWidth="1"/>
    <col min="12541" max="12541" width="14.125" style="1" bestFit="1" customWidth="1"/>
    <col min="12542" max="12542" width="14.125" style="1" customWidth="1"/>
    <col min="12543" max="12544" width="13.875" style="1" bestFit="1" customWidth="1"/>
    <col min="12545" max="12547" width="14.125" style="1" customWidth="1"/>
    <col min="12548" max="12548" width="15" style="1" bestFit="1" customWidth="1"/>
    <col min="12549" max="12550" width="15" style="1" customWidth="1"/>
    <col min="12551" max="12554" width="13.375" style="1" customWidth="1"/>
    <col min="12555" max="12555" width="13.875" style="1" bestFit="1" customWidth="1"/>
    <col min="12556" max="12556" width="13.375" style="1" customWidth="1"/>
    <col min="12557" max="12557" width="13.875" style="1" bestFit="1" customWidth="1"/>
    <col min="12558" max="12558" width="13.375" style="1" customWidth="1"/>
    <col min="12559" max="12793" width="9" style="1"/>
    <col min="12794" max="12794" width="31.125" style="1" customWidth="1"/>
    <col min="12795" max="12795" width="16" style="1" bestFit="1" customWidth="1"/>
    <col min="12796" max="12796" width="16.375" style="1" bestFit="1" customWidth="1"/>
    <col min="12797" max="12797" width="14.125" style="1" bestFit="1" customWidth="1"/>
    <col min="12798" max="12798" width="14.125" style="1" customWidth="1"/>
    <col min="12799" max="12800" width="13.875" style="1" bestFit="1" customWidth="1"/>
    <col min="12801" max="12803" width="14.125" style="1" customWidth="1"/>
    <col min="12804" max="12804" width="15" style="1" bestFit="1" customWidth="1"/>
    <col min="12805" max="12806" width="15" style="1" customWidth="1"/>
    <col min="12807" max="12810" width="13.375" style="1" customWidth="1"/>
    <col min="12811" max="12811" width="13.875" style="1" bestFit="1" customWidth="1"/>
    <col min="12812" max="12812" width="13.375" style="1" customWidth="1"/>
    <col min="12813" max="12813" width="13.875" style="1" bestFit="1" customWidth="1"/>
    <col min="12814" max="12814" width="13.375" style="1" customWidth="1"/>
    <col min="12815" max="13049" width="9" style="1"/>
    <col min="13050" max="13050" width="31.125" style="1" customWidth="1"/>
    <col min="13051" max="13051" width="16" style="1" bestFit="1" customWidth="1"/>
    <col min="13052" max="13052" width="16.375" style="1" bestFit="1" customWidth="1"/>
    <col min="13053" max="13053" width="14.125" style="1" bestFit="1" customWidth="1"/>
    <col min="13054" max="13054" width="14.125" style="1" customWidth="1"/>
    <col min="13055" max="13056" width="13.875" style="1" bestFit="1" customWidth="1"/>
    <col min="13057" max="13059" width="14.125" style="1" customWidth="1"/>
    <col min="13060" max="13060" width="15" style="1" bestFit="1" customWidth="1"/>
    <col min="13061" max="13062" width="15" style="1" customWidth="1"/>
    <col min="13063" max="13066" width="13.375" style="1" customWidth="1"/>
    <col min="13067" max="13067" width="13.875" style="1" bestFit="1" customWidth="1"/>
    <col min="13068" max="13068" width="13.375" style="1" customWidth="1"/>
    <col min="13069" max="13069" width="13.875" style="1" bestFit="1" customWidth="1"/>
    <col min="13070" max="13070" width="13.375" style="1" customWidth="1"/>
    <col min="13071" max="13305" width="9" style="1"/>
    <col min="13306" max="13306" width="31.125" style="1" customWidth="1"/>
    <col min="13307" max="13307" width="16" style="1" bestFit="1" customWidth="1"/>
    <col min="13308" max="13308" width="16.375" style="1" bestFit="1" customWidth="1"/>
    <col min="13309" max="13309" width="14.125" style="1" bestFit="1" customWidth="1"/>
    <col min="13310" max="13310" width="14.125" style="1" customWidth="1"/>
    <col min="13311" max="13312" width="13.875" style="1" bestFit="1" customWidth="1"/>
    <col min="13313" max="13315" width="14.125" style="1" customWidth="1"/>
    <col min="13316" max="13316" width="15" style="1" bestFit="1" customWidth="1"/>
    <col min="13317" max="13318" width="15" style="1" customWidth="1"/>
    <col min="13319" max="13322" width="13.375" style="1" customWidth="1"/>
    <col min="13323" max="13323" width="13.875" style="1" bestFit="1" customWidth="1"/>
    <col min="13324" max="13324" width="13.375" style="1" customWidth="1"/>
    <col min="13325" max="13325" width="13.875" style="1" bestFit="1" customWidth="1"/>
    <col min="13326" max="13326" width="13.375" style="1" customWidth="1"/>
    <col min="13327" max="13561" width="9" style="1"/>
    <col min="13562" max="13562" width="31.125" style="1" customWidth="1"/>
    <col min="13563" max="13563" width="16" style="1" bestFit="1" customWidth="1"/>
    <col min="13564" max="13564" width="16.375" style="1" bestFit="1" customWidth="1"/>
    <col min="13565" max="13565" width="14.125" style="1" bestFit="1" customWidth="1"/>
    <col min="13566" max="13566" width="14.125" style="1" customWidth="1"/>
    <col min="13567" max="13568" width="13.875" style="1" bestFit="1" customWidth="1"/>
    <col min="13569" max="13571" width="14.125" style="1" customWidth="1"/>
    <col min="13572" max="13572" width="15" style="1" bestFit="1" customWidth="1"/>
    <col min="13573" max="13574" width="15" style="1" customWidth="1"/>
    <col min="13575" max="13578" width="13.375" style="1" customWidth="1"/>
    <col min="13579" max="13579" width="13.875" style="1" bestFit="1" customWidth="1"/>
    <col min="13580" max="13580" width="13.375" style="1" customWidth="1"/>
    <col min="13581" max="13581" width="13.875" style="1" bestFit="1" customWidth="1"/>
    <col min="13582" max="13582" width="13.375" style="1" customWidth="1"/>
    <col min="13583" max="13817" width="9" style="1"/>
    <col min="13818" max="13818" width="31.125" style="1" customWidth="1"/>
    <col min="13819" max="13819" width="16" style="1" bestFit="1" customWidth="1"/>
    <col min="13820" max="13820" width="16.375" style="1" bestFit="1" customWidth="1"/>
    <col min="13821" max="13821" width="14.125" style="1" bestFit="1" customWidth="1"/>
    <col min="13822" max="13822" width="14.125" style="1" customWidth="1"/>
    <col min="13823" max="13824" width="13.875" style="1" bestFit="1" customWidth="1"/>
    <col min="13825" max="13827" width="14.125" style="1" customWidth="1"/>
    <col min="13828" max="13828" width="15" style="1" bestFit="1" customWidth="1"/>
    <col min="13829" max="13830" width="15" style="1" customWidth="1"/>
    <col min="13831" max="13834" width="13.375" style="1" customWidth="1"/>
    <col min="13835" max="13835" width="13.875" style="1" bestFit="1" customWidth="1"/>
    <col min="13836" max="13836" width="13.375" style="1" customWidth="1"/>
    <col min="13837" max="13837" width="13.875" style="1" bestFit="1" customWidth="1"/>
    <col min="13838" max="13838" width="13.375" style="1" customWidth="1"/>
    <col min="13839" max="14073" width="9" style="1"/>
    <col min="14074" max="14074" width="31.125" style="1" customWidth="1"/>
    <col min="14075" max="14075" width="16" style="1" bestFit="1" customWidth="1"/>
    <col min="14076" max="14076" width="16.375" style="1" bestFit="1" customWidth="1"/>
    <col min="14077" max="14077" width="14.125" style="1" bestFit="1" customWidth="1"/>
    <col min="14078" max="14078" width="14.125" style="1" customWidth="1"/>
    <col min="14079" max="14080" width="13.875" style="1" bestFit="1" customWidth="1"/>
    <col min="14081" max="14083" width="14.125" style="1" customWidth="1"/>
    <col min="14084" max="14084" width="15" style="1" bestFit="1" customWidth="1"/>
    <col min="14085" max="14086" width="15" style="1" customWidth="1"/>
    <col min="14087" max="14090" width="13.375" style="1" customWidth="1"/>
    <col min="14091" max="14091" width="13.875" style="1" bestFit="1" customWidth="1"/>
    <col min="14092" max="14092" width="13.375" style="1" customWidth="1"/>
    <col min="14093" max="14093" width="13.875" style="1" bestFit="1" customWidth="1"/>
    <col min="14094" max="14094" width="13.375" style="1" customWidth="1"/>
    <col min="14095" max="14329" width="9" style="1"/>
    <col min="14330" max="14330" width="31.125" style="1" customWidth="1"/>
    <col min="14331" max="14331" width="16" style="1" bestFit="1" customWidth="1"/>
    <col min="14332" max="14332" width="16.375" style="1" bestFit="1" customWidth="1"/>
    <col min="14333" max="14333" width="14.125" style="1" bestFit="1" customWidth="1"/>
    <col min="14334" max="14334" width="14.125" style="1" customWidth="1"/>
    <col min="14335" max="14336" width="13.875" style="1" bestFit="1" customWidth="1"/>
    <col min="14337" max="14339" width="14.125" style="1" customWidth="1"/>
    <col min="14340" max="14340" width="15" style="1" bestFit="1" customWidth="1"/>
    <col min="14341" max="14342" width="15" style="1" customWidth="1"/>
    <col min="14343" max="14346" width="13.375" style="1" customWidth="1"/>
    <col min="14347" max="14347" width="13.875" style="1" bestFit="1" customWidth="1"/>
    <col min="14348" max="14348" width="13.375" style="1" customWidth="1"/>
    <col min="14349" max="14349" width="13.875" style="1" bestFit="1" customWidth="1"/>
    <col min="14350" max="14350" width="13.375" style="1" customWidth="1"/>
    <col min="14351" max="14585" width="9" style="1"/>
    <col min="14586" max="14586" width="31.125" style="1" customWidth="1"/>
    <col min="14587" max="14587" width="16" style="1" bestFit="1" customWidth="1"/>
    <col min="14588" max="14588" width="16.375" style="1" bestFit="1" customWidth="1"/>
    <col min="14589" max="14589" width="14.125" style="1" bestFit="1" customWidth="1"/>
    <col min="14590" max="14590" width="14.125" style="1" customWidth="1"/>
    <col min="14591" max="14592" width="13.875" style="1" bestFit="1" customWidth="1"/>
    <col min="14593" max="14595" width="14.125" style="1" customWidth="1"/>
    <col min="14596" max="14596" width="15" style="1" bestFit="1" customWidth="1"/>
    <col min="14597" max="14598" width="15" style="1" customWidth="1"/>
    <col min="14599" max="14602" width="13.375" style="1" customWidth="1"/>
    <col min="14603" max="14603" width="13.875" style="1" bestFit="1" customWidth="1"/>
    <col min="14604" max="14604" width="13.375" style="1" customWidth="1"/>
    <col min="14605" max="14605" width="13.875" style="1" bestFit="1" customWidth="1"/>
    <col min="14606" max="14606" width="13.375" style="1" customWidth="1"/>
    <col min="14607" max="14841" width="9" style="1"/>
    <col min="14842" max="14842" width="31.125" style="1" customWidth="1"/>
    <col min="14843" max="14843" width="16" style="1" bestFit="1" customWidth="1"/>
    <col min="14844" max="14844" width="16.375" style="1" bestFit="1" customWidth="1"/>
    <col min="14845" max="14845" width="14.125" style="1" bestFit="1" customWidth="1"/>
    <col min="14846" max="14846" width="14.125" style="1" customWidth="1"/>
    <col min="14847" max="14848" width="13.875" style="1" bestFit="1" customWidth="1"/>
    <col min="14849" max="14851" width="14.125" style="1" customWidth="1"/>
    <col min="14852" max="14852" width="15" style="1" bestFit="1" customWidth="1"/>
    <col min="14853" max="14854" width="15" style="1" customWidth="1"/>
    <col min="14855" max="14858" width="13.375" style="1" customWidth="1"/>
    <col min="14859" max="14859" width="13.875" style="1" bestFit="1" customWidth="1"/>
    <col min="14860" max="14860" width="13.375" style="1" customWidth="1"/>
    <col min="14861" max="14861" width="13.875" style="1" bestFit="1" customWidth="1"/>
    <col min="14862" max="14862" width="13.375" style="1" customWidth="1"/>
    <col min="14863" max="15097" width="9" style="1"/>
    <col min="15098" max="15098" width="31.125" style="1" customWidth="1"/>
    <col min="15099" max="15099" width="16" style="1" bestFit="1" customWidth="1"/>
    <col min="15100" max="15100" width="16.375" style="1" bestFit="1" customWidth="1"/>
    <col min="15101" max="15101" width="14.125" style="1" bestFit="1" customWidth="1"/>
    <col min="15102" max="15102" width="14.125" style="1" customWidth="1"/>
    <col min="15103" max="15104" width="13.875" style="1" bestFit="1" customWidth="1"/>
    <col min="15105" max="15107" width="14.125" style="1" customWidth="1"/>
    <col min="15108" max="15108" width="15" style="1" bestFit="1" customWidth="1"/>
    <col min="15109" max="15110" width="15" style="1" customWidth="1"/>
    <col min="15111" max="15114" width="13.375" style="1" customWidth="1"/>
    <col min="15115" max="15115" width="13.875" style="1" bestFit="1" customWidth="1"/>
    <col min="15116" max="15116" width="13.375" style="1" customWidth="1"/>
    <col min="15117" max="15117" width="13.875" style="1" bestFit="1" customWidth="1"/>
    <col min="15118" max="15118" width="13.375" style="1" customWidth="1"/>
    <col min="15119" max="15353" width="9" style="1"/>
    <col min="15354" max="15354" width="31.125" style="1" customWidth="1"/>
    <col min="15355" max="15355" width="16" style="1" bestFit="1" customWidth="1"/>
    <col min="15356" max="15356" width="16.375" style="1" bestFit="1" customWidth="1"/>
    <col min="15357" max="15357" width="14.125" style="1" bestFit="1" customWidth="1"/>
    <col min="15358" max="15358" width="14.125" style="1" customWidth="1"/>
    <col min="15359" max="15360" width="13.875" style="1" bestFit="1" customWidth="1"/>
    <col min="15361" max="15363" width="14.125" style="1" customWidth="1"/>
    <col min="15364" max="15364" width="15" style="1" bestFit="1" customWidth="1"/>
    <col min="15365" max="15366" width="15" style="1" customWidth="1"/>
    <col min="15367" max="15370" width="13.375" style="1" customWidth="1"/>
    <col min="15371" max="15371" width="13.875" style="1" bestFit="1" customWidth="1"/>
    <col min="15372" max="15372" width="13.375" style="1" customWidth="1"/>
    <col min="15373" max="15373" width="13.875" style="1" bestFit="1" customWidth="1"/>
    <col min="15374" max="15374" width="13.375" style="1" customWidth="1"/>
    <col min="15375" max="15609" width="9" style="1"/>
    <col min="15610" max="15610" width="31.125" style="1" customWidth="1"/>
    <col min="15611" max="15611" width="16" style="1" bestFit="1" customWidth="1"/>
    <col min="15612" max="15612" width="16.375" style="1" bestFit="1" customWidth="1"/>
    <col min="15613" max="15613" width="14.125" style="1" bestFit="1" customWidth="1"/>
    <col min="15614" max="15614" width="14.125" style="1" customWidth="1"/>
    <col min="15615" max="15616" width="13.875" style="1" bestFit="1" customWidth="1"/>
    <col min="15617" max="15619" width="14.125" style="1" customWidth="1"/>
    <col min="15620" max="15620" width="15" style="1" bestFit="1" customWidth="1"/>
    <col min="15621" max="15622" width="15" style="1" customWidth="1"/>
    <col min="15623" max="15626" width="13.375" style="1" customWidth="1"/>
    <col min="15627" max="15627" width="13.875" style="1" bestFit="1" customWidth="1"/>
    <col min="15628" max="15628" width="13.375" style="1" customWidth="1"/>
    <col min="15629" max="15629" width="13.875" style="1" bestFit="1" customWidth="1"/>
    <col min="15630" max="15630" width="13.375" style="1" customWidth="1"/>
    <col min="15631" max="15865" width="9" style="1"/>
    <col min="15866" max="15866" width="31.125" style="1" customWidth="1"/>
    <col min="15867" max="15867" width="16" style="1" bestFit="1" customWidth="1"/>
    <col min="15868" max="15868" width="16.375" style="1" bestFit="1" customWidth="1"/>
    <col min="15869" max="15869" width="14.125" style="1" bestFit="1" customWidth="1"/>
    <col min="15870" max="15870" width="14.125" style="1" customWidth="1"/>
    <col min="15871" max="15872" width="13.875" style="1" bestFit="1" customWidth="1"/>
    <col min="15873" max="15875" width="14.125" style="1" customWidth="1"/>
    <col min="15876" max="15876" width="15" style="1" bestFit="1" customWidth="1"/>
    <col min="15877" max="15878" width="15" style="1" customWidth="1"/>
    <col min="15879" max="15882" width="13.375" style="1" customWidth="1"/>
    <col min="15883" max="15883" width="13.875" style="1" bestFit="1" customWidth="1"/>
    <col min="15884" max="15884" width="13.375" style="1" customWidth="1"/>
    <col min="15885" max="15885" width="13.875" style="1" bestFit="1" customWidth="1"/>
    <col min="15886" max="15886" width="13.375" style="1" customWidth="1"/>
    <col min="15887" max="16121" width="9" style="1"/>
    <col min="16122" max="16122" width="31.125" style="1" customWidth="1"/>
    <col min="16123" max="16123" width="16" style="1" bestFit="1" customWidth="1"/>
    <col min="16124" max="16124" width="16.375" style="1" bestFit="1" customWidth="1"/>
    <col min="16125" max="16125" width="14.125" style="1" bestFit="1" customWidth="1"/>
    <col min="16126" max="16126" width="14.125" style="1" customWidth="1"/>
    <col min="16127" max="16128" width="13.875" style="1" bestFit="1" customWidth="1"/>
    <col min="16129" max="16131" width="14.125" style="1" customWidth="1"/>
    <col min="16132" max="16132" width="15" style="1" bestFit="1" customWidth="1"/>
    <col min="16133" max="16134" width="15" style="1" customWidth="1"/>
    <col min="16135" max="16138" width="13.375" style="1" customWidth="1"/>
    <col min="16139" max="16139" width="13.875" style="1" bestFit="1" customWidth="1"/>
    <col min="16140" max="16140" width="13.375" style="1" customWidth="1"/>
    <col min="16141" max="16141" width="13.875" style="1" bestFit="1" customWidth="1"/>
    <col min="16142" max="16142" width="13.375" style="1" customWidth="1"/>
    <col min="16143" max="16382" width="9" style="1"/>
    <col min="16383" max="16384" width="9" style="1" customWidth="1"/>
  </cols>
  <sheetData>
    <row r="1" spans="1:17" s="38" customFormat="1" ht="31.15" customHeight="1" thickBot="1" x14ac:dyDescent="0.3">
      <c r="A1" s="40" t="s">
        <v>47</v>
      </c>
      <c r="B1" s="37"/>
      <c r="M1" s="39"/>
      <c r="N1" s="39"/>
      <c r="O1" s="39"/>
    </row>
    <row r="2" spans="1:17" ht="18" customHeight="1" x14ac:dyDescent="0.25">
      <c r="A2" s="1"/>
      <c r="B2" s="1"/>
      <c r="M2" s="1"/>
      <c r="N2" s="1"/>
      <c r="O2" s="1"/>
    </row>
    <row r="3" spans="1:17" ht="18" customHeight="1" x14ac:dyDescent="0.25">
      <c r="A3" s="1"/>
      <c r="B3" s="1"/>
      <c r="M3" s="1"/>
      <c r="N3" s="1"/>
      <c r="O3" s="1"/>
    </row>
    <row r="4" spans="1:17" ht="18" customHeight="1" x14ac:dyDescent="0.25">
      <c r="A4" s="1"/>
      <c r="B4" s="1"/>
      <c r="M4" s="1"/>
      <c r="N4" s="1"/>
      <c r="O4" s="1"/>
    </row>
    <row r="5" spans="1:17" ht="18" customHeight="1" x14ac:dyDescent="0.25">
      <c r="A5" s="1"/>
      <c r="B5" s="1"/>
      <c r="M5" s="1"/>
      <c r="N5" s="1"/>
      <c r="O5" s="1"/>
    </row>
    <row r="6" spans="1:17" ht="18" customHeight="1" thickBot="1" x14ac:dyDescent="0.3">
      <c r="A6" s="1"/>
      <c r="B6" s="1"/>
      <c r="M6" s="1"/>
      <c r="N6" s="1"/>
      <c r="O6" s="1"/>
    </row>
    <row r="7" spans="1:17" ht="87" customHeight="1" x14ac:dyDescent="0.2">
      <c r="A7" s="130"/>
      <c r="B7" s="78" t="s">
        <v>41</v>
      </c>
      <c r="C7" s="79" t="s">
        <v>44</v>
      </c>
      <c r="D7" s="80" t="s">
        <v>40</v>
      </c>
      <c r="E7" s="81" t="s">
        <v>42</v>
      </c>
      <c r="F7" s="81" t="s">
        <v>42</v>
      </c>
      <c r="G7" s="81" t="s">
        <v>48</v>
      </c>
      <c r="H7" s="81" t="s">
        <v>48</v>
      </c>
      <c r="I7" s="82" t="s">
        <v>43</v>
      </c>
      <c r="J7" s="83" t="s">
        <v>43</v>
      </c>
      <c r="K7" s="80" t="s">
        <v>45</v>
      </c>
      <c r="L7" s="81" t="s">
        <v>51</v>
      </c>
      <c r="M7" s="81" t="s">
        <v>51</v>
      </c>
      <c r="N7" s="84" t="s">
        <v>46</v>
      </c>
      <c r="O7" s="85" t="s">
        <v>52</v>
      </c>
      <c r="P7" s="85" t="s">
        <v>53</v>
      </c>
    </row>
    <row r="8" spans="1:17" ht="18" customHeight="1" thickBot="1" x14ac:dyDescent="0.25">
      <c r="A8" s="131"/>
      <c r="B8" s="86" t="s">
        <v>0</v>
      </c>
      <c r="C8" s="87" t="s">
        <v>0</v>
      </c>
      <c r="D8" s="88" t="s">
        <v>0</v>
      </c>
      <c r="E8" s="89"/>
      <c r="F8" s="89"/>
      <c r="G8" s="89"/>
      <c r="H8" s="89"/>
      <c r="I8" s="90" t="s">
        <v>0</v>
      </c>
      <c r="J8" s="91" t="s">
        <v>0</v>
      </c>
      <c r="K8" s="92" t="s">
        <v>0</v>
      </c>
      <c r="L8" s="93" t="s">
        <v>0</v>
      </c>
      <c r="M8" s="94" t="s">
        <v>0</v>
      </c>
      <c r="N8" s="88"/>
      <c r="O8" s="95"/>
      <c r="P8" s="95"/>
    </row>
    <row r="9" spans="1:17" ht="18" customHeight="1" thickBot="1" x14ac:dyDescent="0.25">
      <c r="A9" s="132"/>
      <c r="B9" s="96" t="s">
        <v>1</v>
      </c>
      <c r="C9" s="97" t="s">
        <v>1</v>
      </c>
      <c r="D9" s="98" t="s">
        <v>1</v>
      </c>
      <c r="E9" s="99" t="s">
        <v>2</v>
      </c>
      <c r="F9" s="99" t="s">
        <v>1</v>
      </c>
      <c r="G9" s="99" t="s">
        <v>2</v>
      </c>
      <c r="H9" s="99" t="s">
        <v>1</v>
      </c>
      <c r="I9" s="100" t="s">
        <v>2</v>
      </c>
      <c r="J9" s="101" t="s">
        <v>1</v>
      </c>
      <c r="K9" s="102" t="s">
        <v>1</v>
      </c>
      <c r="L9" s="103" t="s">
        <v>2</v>
      </c>
      <c r="M9" s="104" t="s">
        <v>1</v>
      </c>
      <c r="N9" s="98" t="s">
        <v>49</v>
      </c>
      <c r="O9" s="105" t="s">
        <v>50</v>
      </c>
      <c r="P9" s="105" t="s">
        <v>50</v>
      </c>
    </row>
    <row r="10" spans="1:17" ht="14.25" customHeight="1" x14ac:dyDescent="0.25">
      <c r="A10" s="2" t="s">
        <v>3</v>
      </c>
      <c r="B10" s="3"/>
      <c r="C10" s="4"/>
      <c r="D10" s="6"/>
      <c r="E10" s="7"/>
      <c r="F10" s="7"/>
      <c r="G10" s="17"/>
      <c r="H10" s="18"/>
      <c r="I10" s="4"/>
      <c r="J10" s="8"/>
      <c r="K10" s="9"/>
      <c r="L10" s="10"/>
      <c r="M10" s="11"/>
      <c r="N10" s="6"/>
      <c r="O10" s="12"/>
      <c r="P10" s="12"/>
      <c r="Q10" s="13"/>
    </row>
    <row r="11" spans="1:17" ht="14.25" customHeight="1" x14ac:dyDescent="0.25">
      <c r="A11" s="14"/>
      <c r="B11" s="3"/>
      <c r="C11" s="15"/>
      <c r="D11" s="16"/>
      <c r="E11" s="7"/>
      <c r="F11" s="7"/>
      <c r="G11" s="17"/>
      <c r="H11" s="119"/>
      <c r="I11" s="19"/>
      <c r="J11" s="8"/>
      <c r="K11" s="9"/>
      <c r="L11" s="20"/>
      <c r="M11" s="11"/>
      <c r="N11" s="16"/>
      <c r="O11" s="12"/>
      <c r="P11" s="12"/>
      <c r="Q11" s="13"/>
    </row>
    <row r="12" spans="1:17" s="22" customFormat="1" ht="14.25" customHeight="1" x14ac:dyDescent="0.25">
      <c r="A12" s="23" t="s">
        <v>4</v>
      </c>
      <c r="B12" s="109">
        <v>857.31</v>
      </c>
      <c r="C12" s="109">
        <v>943.43999999999994</v>
      </c>
      <c r="D12" s="42">
        <v>857.31</v>
      </c>
      <c r="E12" s="43">
        <f>I12-G12</f>
        <v>0</v>
      </c>
      <c r="F12" s="113">
        <f>E12*B12</f>
        <v>0</v>
      </c>
      <c r="G12" s="44">
        <v>0</v>
      </c>
      <c r="H12" s="120">
        <v>0</v>
      </c>
      <c r="I12" s="45">
        <f>J12/B12</f>
        <v>0</v>
      </c>
      <c r="J12" s="46">
        <f>D12-B12</f>
        <v>0</v>
      </c>
      <c r="K12" s="47">
        <f>D12+D55</f>
        <v>931.19999999999993</v>
      </c>
      <c r="L12" s="48">
        <f>M12/C12</f>
        <v>-1.2973798015772078E-2</v>
      </c>
      <c r="M12" s="49">
        <f>K12-C12</f>
        <v>-12.240000000000009</v>
      </c>
      <c r="N12" s="108">
        <v>7041.95</v>
      </c>
      <c r="O12" s="107">
        <f>N12*D12/1000000</f>
        <v>6.0371341544999995</v>
      </c>
      <c r="P12" s="107">
        <f>N12*K12/1000000</f>
        <v>6.5574638399999987</v>
      </c>
      <c r="Q12" s="21"/>
    </row>
    <row r="13" spans="1:17" ht="14.25" customHeight="1" x14ac:dyDescent="0.25">
      <c r="A13" s="125" t="s">
        <v>5</v>
      </c>
      <c r="B13" s="110">
        <v>1042.0999999999999</v>
      </c>
      <c r="C13" s="110">
        <v>1337.1</v>
      </c>
      <c r="D13" s="47">
        <v>1083.6600000000001</v>
      </c>
      <c r="E13" s="50">
        <f>I13-G13</f>
        <v>1.988100950004815E-2</v>
      </c>
      <c r="F13" s="114">
        <f>E13*B13</f>
        <v>20.718000000000174</v>
      </c>
      <c r="G13" s="51">
        <v>0.02</v>
      </c>
      <c r="H13" s="120">
        <f>0.02*B13</f>
        <v>20.841999999999999</v>
      </c>
      <c r="I13" s="45">
        <f>J13/B13</f>
        <v>3.9881009500048151E-2</v>
      </c>
      <c r="J13" s="46">
        <f>D13-B13</f>
        <v>41.560000000000173</v>
      </c>
      <c r="K13" s="47">
        <f>D13+$D$54</f>
        <v>1359.66</v>
      </c>
      <c r="L13" s="48">
        <f>M13/C13</f>
        <v>1.6872335651783841E-2</v>
      </c>
      <c r="M13" s="49">
        <f>K13-C13</f>
        <v>22.560000000000173</v>
      </c>
      <c r="N13" s="108">
        <v>88000</v>
      </c>
      <c r="O13" s="107">
        <f t="shared" ref="O13:O52" si="0">N13*D13/1000000</f>
        <v>95.362080000000006</v>
      </c>
      <c r="P13" s="107">
        <f t="shared" ref="P13:P51" si="1">N13*K13/1000000</f>
        <v>119.65008</v>
      </c>
      <c r="Q13" s="13"/>
    </row>
    <row r="14" spans="1:17" ht="14.25" customHeight="1" x14ac:dyDescent="0.25">
      <c r="A14" s="23" t="s">
        <v>6</v>
      </c>
      <c r="B14" s="110">
        <v>981.04</v>
      </c>
      <c r="C14" s="110">
        <v>1276.04</v>
      </c>
      <c r="D14" s="47">
        <v>1020.18</v>
      </c>
      <c r="E14" s="50">
        <f>I14-G14</f>
        <v>1.9896436434803867E-2</v>
      </c>
      <c r="F14" s="114">
        <f>E14*B14</f>
        <v>19.519199999999984</v>
      </c>
      <c r="G14" s="51">
        <v>0.02</v>
      </c>
      <c r="H14" s="120">
        <f>0.02*B14</f>
        <v>19.620799999999999</v>
      </c>
      <c r="I14" s="45">
        <f>J14/B14</f>
        <v>3.9896436434803867E-2</v>
      </c>
      <c r="J14" s="46">
        <f>D14-B14</f>
        <v>39.139999999999986</v>
      </c>
      <c r="K14" s="47">
        <f>D14+$D$54</f>
        <v>1296.1799999999998</v>
      </c>
      <c r="L14" s="48">
        <f>M14/C14</f>
        <v>1.5783204288266725E-2</v>
      </c>
      <c r="M14" s="49">
        <f>K14-C14</f>
        <v>20.139999999999873</v>
      </c>
      <c r="N14" s="108">
        <v>74337.740000000005</v>
      </c>
      <c r="O14" s="107">
        <f t="shared" si="0"/>
        <v>75.837875593199996</v>
      </c>
      <c r="P14" s="107">
        <f t="shared" si="1"/>
        <v>96.355091833199992</v>
      </c>
      <c r="Q14" s="13"/>
    </row>
    <row r="15" spans="1:17" ht="14.25" customHeight="1" x14ac:dyDescent="0.25">
      <c r="A15" s="23" t="s">
        <v>7</v>
      </c>
      <c r="B15" s="110">
        <v>998.45</v>
      </c>
      <c r="C15" s="110">
        <v>1293.45</v>
      </c>
      <c r="D15" s="47">
        <v>1018.42</v>
      </c>
      <c r="E15" s="43">
        <f>I15-G15</f>
        <v>1.0015524061421366E-6</v>
      </c>
      <c r="F15" s="113">
        <f>E15*B15</f>
        <v>9.9999999991261636E-4</v>
      </c>
      <c r="G15" s="51">
        <v>0.02</v>
      </c>
      <c r="H15" s="120">
        <f>0.02*B15</f>
        <v>19.969000000000001</v>
      </c>
      <c r="I15" s="45">
        <f>J15/B15</f>
        <v>2.0001001552406143E-2</v>
      </c>
      <c r="J15" s="46">
        <f>D15-B15</f>
        <v>19.969999999999914</v>
      </c>
      <c r="K15" s="47">
        <f>D15+$D$54</f>
        <v>1294.42</v>
      </c>
      <c r="L15" s="48">
        <f>M15/C15</f>
        <v>7.4993235146316231E-4</v>
      </c>
      <c r="M15" s="49">
        <f>K15-C15</f>
        <v>0.97000000000002728</v>
      </c>
      <c r="N15" s="108">
        <v>66624</v>
      </c>
      <c r="O15" s="107">
        <f t="shared" si="0"/>
        <v>67.851214079999991</v>
      </c>
      <c r="P15" s="107">
        <f t="shared" si="1"/>
        <v>86.239438079999999</v>
      </c>
      <c r="Q15" s="13"/>
    </row>
    <row r="16" spans="1:17" ht="14.25" customHeight="1" x14ac:dyDescent="0.25">
      <c r="A16" s="23" t="s">
        <v>8</v>
      </c>
      <c r="B16" s="110">
        <v>727.81</v>
      </c>
      <c r="C16" s="110">
        <v>1022.81</v>
      </c>
      <c r="D16" s="47">
        <v>727.81</v>
      </c>
      <c r="E16" s="43">
        <f>I16-G16</f>
        <v>0</v>
      </c>
      <c r="F16" s="113">
        <f>E16*B16</f>
        <v>0</v>
      </c>
      <c r="G16" s="44">
        <v>0</v>
      </c>
      <c r="H16" s="120">
        <f>0*B16</f>
        <v>0</v>
      </c>
      <c r="I16" s="45">
        <f>J16/B16</f>
        <v>0</v>
      </c>
      <c r="J16" s="46">
        <f>D16-B16</f>
        <v>0</v>
      </c>
      <c r="K16" s="47">
        <f>D16+$D$54</f>
        <v>1003.81</v>
      </c>
      <c r="L16" s="48">
        <f>M16/C16</f>
        <v>-1.8576275163520107E-2</v>
      </c>
      <c r="M16" s="49">
        <f>K16-C16</f>
        <v>-19</v>
      </c>
      <c r="N16" s="108">
        <v>74041</v>
      </c>
      <c r="O16" s="107">
        <f t="shared" si="0"/>
        <v>53.887780209999995</v>
      </c>
      <c r="P16" s="107">
        <f t="shared" si="1"/>
        <v>74.323096209999989</v>
      </c>
      <c r="Q16" s="13"/>
    </row>
    <row r="17" spans="1:17" ht="14.25" customHeight="1" x14ac:dyDescent="0.25">
      <c r="A17" s="23"/>
      <c r="B17" s="110"/>
      <c r="C17" s="110"/>
      <c r="D17" s="47"/>
      <c r="E17" s="43"/>
      <c r="F17" s="113"/>
      <c r="G17" s="52"/>
      <c r="H17" s="120"/>
      <c r="I17" s="45"/>
      <c r="J17" s="46"/>
      <c r="K17" s="47"/>
      <c r="L17" s="48"/>
      <c r="M17" s="49"/>
      <c r="N17" s="108"/>
      <c r="O17" s="107"/>
      <c r="P17" s="107"/>
      <c r="Q17" s="13"/>
    </row>
    <row r="18" spans="1:17" ht="14.25" customHeight="1" x14ac:dyDescent="0.25">
      <c r="A18" s="125" t="s">
        <v>9</v>
      </c>
      <c r="B18" s="109">
        <v>981.22</v>
      </c>
      <c r="C18" s="110">
        <v>1276.22</v>
      </c>
      <c r="D18" s="47">
        <v>1020.37</v>
      </c>
      <c r="E18" s="50">
        <f>I18-G18</f>
        <v>1.9899309023460567E-2</v>
      </c>
      <c r="F18" s="114">
        <f>E18*B18</f>
        <v>19.525599999999979</v>
      </c>
      <c r="G18" s="51">
        <v>0.02</v>
      </c>
      <c r="H18" s="120">
        <f>0.02*B18</f>
        <v>19.624400000000001</v>
      </c>
      <c r="I18" s="45">
        <f>J18/B18</f>
        <v>3.9899309023460568E-2</v>
      </c>
      <c r="J18" s="46">
        <f>D18-B18</f>
        <v>39.149999999999977</v>
      </c>
      <c r="K18" s="47">
        <f>D18+$D$54</f>
        <v>1296.3699999999999</v>
      </c>
      <c r="L18" s="48">
        <f>M18/C18</f>
        <v>1.5788813840873724E-2</v>
      </c>
      <c r="M18" s="49">
        <f>K18-C18</f>
        <v>20.149999999999864</v>
      </c>
      <c r="N18" s="108">
        <v>75339.600000000006</v>
      </c>
      <c r="O18" s="107">
        <f t="shared" si="0"/>
        <v>76.874267652000015</v>
      </c>
      <c r="P18" s="107">
        <f t="shared" si="1"/>
        <v>97.667997252000006</v>
      </c>
      <c r="Q18" s="13"/>
    </row>
    <row r="19" spans="1:17" ht="13.9" customHeight="1" x14ac:dyDescent="0.25">
      <c r="A19" s="23" t="s">
        <v>10</v>
      </c>
      <c r="B19" s="110">
        <v>782.58</v>
      </c>
      <c r="C19" s="110">
        <v>1077.58</v>
      </c>
      <c r="D19" s="47">
        <v>782.58</v>
      </c>
      <c r="E19" s="43">
        <f>I19-G19</f>
        <v>0</v>
      </c>
      <c r="F19" s="113">
        <f>E19*B19</f>
        <v>0</v>
      </c>
      <c r="G19" s="44">
        <v>0</v>
      </c>
      <c r="H19" s="120">
        <f>0*B19</f>
        <v>0</v>
      </c>
      <c r="I19" s="45">
        <f>J19/B19</f>
        <v>0</v>
      </c>
      <c r="J19" s="46">
        <f>D19-B19</f>
        <v>0</v>
      </c>
      <c r="K19" s="47">
        <f>D19+$D$54</f>
        <v>1058.58</v>
      </c>
      <c r="L19" s="48">
        <f>M19/C19</f>
        <v>-1.7632101560904993E-2</v>
      </c>
      <c r="M19" s="49">
        <f>K19-C19</f>
        <v>-19</v>
      </c>
      <c r="N19" s="108">
        <v>94903</v>
      </c>
      <c r="O19" s="107">
        <f t="shared" si="0"/>
        <v>74.269189740000016</v>
      </c>
      <c r="P19" s="107">
        <f t="shared" si="1"/>
        <v>100.46241773999999</v>
      </c>
      <c r="Q19" s="13"/>
    </row>
    <row r="20" spans="1:17" ht="14.25" customHeight="1" x14ac:dyDescent="0.25">
      <c r="A20" s="23" t="s">
        <v>11</v>
      </c>
      <c r="B20" s="110">
        <v>943.7</v>
      </c>
      <c r="C20" s="110">
        <v>1238.7</v>
      </c>
      <c r="D20" s="47">
        <v>981.35</v>
      </c>
      <c r="E20" s="50">
        <f>I20-G20</f>
        <v>1.9896153438592749E-2</v>
      </c>
      <c r="F20" s="114">
        <f>E20*B20</f>
        <v>18.775999999999978</v>
      </c>
      <c r="G20" s="51">
        <v>0.02</v>
      </c>
      <c r="H20" s="120">
        <f>0.02*B20</f>
        <v>18.874000000000002</v>
      </c>
      <c r="I20" s="45">
        <f>J20/B20</f>
        <v>3.9896153438592749E-2</v>
      </c>
      <c r="J20" s="46">
        <f>D20-B20</f>
        <v>37.649999999999977</v>
      </c>
      <c r="K20" s="47">
        <f>D20+$D$54</f>
        <v>1257.3499999999999</v>
      </c>
      <c r="L20" s="48">
        <f>M20/C20</f>
        <v>1.5056107209170794E-2</v>
      </c>
      <c r="M20" s="49">
        <f>K20-C20</f>
        <v>18.649999999999864</v>
      </c>
      <c r="N20" s="108">
        <v>100789</v>
      </c>
      <c r="O20" s="107">
        <f t="shared" si="0"/>
        <v>98.909285150000002</v>
      </c>
      <c r="P20" s="107">
        <f t="shared" si="1"/>
        <v>126.72704914999998</v>
      </c>
      <c r="Q20" s="13"/>
    </row>
    <row r="21" spans="1:17" ht="14.25" customHeight="1" x14ac:dyDescent="0.25">
      <c r="A21" s="23" t="s">
        <v>12</v>
      </c>
      <c r="B21" s="110">
        <v>1060.3499999999999</v>
      </c>
      <c r="C21" s="110">
        <v>1355.35</v>
      </c>
      <c r="D21" s="47">
        <v>1102.6600000000001</v>
      </c>
      <c r="E21" s="50">
        <f>I21-G21</f>
        <v>1.9901919177630196E-2</v>
      </c>
      <c r="F21" s="114">
        <f>E21*B21</f>
        <v>21.103000000000176</v>
      </c>
      <c r="G21" s="51">
        <v>0.02</v>
      </c>
      <c r="H21" s="120">
        <f>0.02*B21</f>
        <v>21.206999999999997</v>
      </c>
      <c r="I21" s="45">
        <f>J21/B21</f>
        <v>3.9901919177630196E-2</v>
      </c>
      <c r="J21" s="46">
        <f>D21-B21</f>
        <v>42.310000000000173</v>
      </c>
      <c r="K21" s="47">
        <f>D21+$D$54</f>
        <v>1378.66</v>
      </c>
      <c r="L21" s="48">
        <f>M21/C21</f>
        <v>1.7198509610063951E-2</v>
      </c>
      <c r="M21" s="49">
        <f>K21-C21</f>
        <v>23.310000000000173</v>
      </c>
      <c r="N21" s="108">
        <v>78528.58</v>
      </c>
      <c r="O21" s="107">
        <f t="shared" si="0"/>
        <v>86.590324022800019</v>
      </c>
      <c r="P21" s="107">
        <f t="shared" si="1"/>
        <v>108.26421210280002</v>
      </c>
      <c r="Q21" s="13"/>
    </row>
    <row r="22" spans="1:17" ht="14.25" customHeight="1" x14ac:dyDescent="0.25">
      <c r="A22" s="23" t="s">
        <v>13</v>
      </c>
      <c r="B22" s="110">
        <v>912.14</v>
      </c>
      <c r="C22" s="110">
        <v>1207.1399999999999</v>
      </c>
      <c r="D22" s="47">
        <v>930.38</v>
      </c>
      <c r="E22" s="43">
        <f>I22-G22</f>
        <v>-3.0697042120615692E-6</v>
      </c>
      <c r="F22" s="113">
        <f>E22*B22</f>
        <v>-2.7999999999898397E-3</v>
      </c>
      <c r="G22" s="51">
        <v>0.02</v>
      </c>
      <c r="H22" s="120">
        <f>0.02*B22</f>
        <v>18.242799999999999</v>
      </c>
      <c r="I22" s="45">
        <f>J22/B22</f>
        <v>1.9996930295787939E-2</v>
      </c>
      <c r="J22" s="46">
        <f>D22-B22</f>
        <v>18.240000000000009</v>
      </c>
      <c r="K22" s="47">
        <f>D22+$D$54</f>
        <v>1206.3800000000001</v>
      </c>
      <c r="L22" s="48">
        <f>M22/C22</f>
        <v>-6.295872889638017E-4</v>
      </c>
      <c r="M22" s="49">
        <f>K22-C22</f>
        <v>-0.75999999999976353</v>
      </c>
      <c r="N22" s="108">
        <v>91231</v>
      </c>
      <c r="O22" s="107">
        <f t="shared" si="0"/>
        <v>84.879497779999994</v>
      </c>
      <c r="P22" s="107">
        <f t="shared" si="1"/>
        <v>110.05925378000002</v>
      </c>
      <c r="Q22" s="13"/>
    </row>
    <row r="23" spans="1:17" ht="14.25" customHeight="1" x14ac:dyDescent="0.25">
      <c r="A23" s="23"/>
      <c r="B23" s="110"/>
      <c r="C23" s="110"/>
      <c r="D23" s="47"/>
      <c r="E23" s="43"/>
      <c r="F23" s="113"/>
      <c r="G23" s="52"/>
      <c r="H23" s="120"/>
      <c r="I23" s="45"/>
      <c r="J23" s="46"/>
      <c r="K23" s="47"/>
      <c r="L23" s="48"/>
      <c r="M23" s="49"/>
      <c r="N23" s="108"/>
      <c r="O23" s="107"/>
      <c r="P23" s="107"/>
      <c r="Q23" s="13"/>
    </row>
    <row r="24" spans="1:17" ht="14.25" customHeight="1" x14ac:dyDescent="0.25">
      <c r="A24" s="23" t="s">
        <v>14</v>
      </c>
      <c r="B24" s="110">
        <v>885.52</v>
      </c>
      <c r="C24" s="110">
        <v>1180.52</v>
      </c>
      <c r="D24" s="47">
        <v>920.85</v>
      </c>
      <c r="E24" s="50">
        <f>I24-G24</f>
        <v>1.9897461378625036E-2</v>
      </c>
      <c r="F24" s="114">
        <f>E24*B24</f>
        <v>17.619600000000041</v>
      </c>
      <c r="G24" s="51">
        <v>0.02</v>
      </c>
      <c r="H24" s="120">
        <f>0.02*B24</f>
        <v>17.7104</v>
      </c>
      <c r="I24" s="45">
        <f>J24/B24</f>
        <v>3.9897461378625036E-2</v>
      </c>
      <c r="J24" s="46">
        <f>D24-B24</f>
        <v>35.330000000000041</v>
      </c>
      <c r="K24" s="47">
        <f>D24+$D$54</f>
        <v>1196.8499999999999</v>
      </c>
      <c r="L24" s="48">
        <f>M24/C24</f>
        <v>1.3832887202249795E-2</v>
      </c>
      <c r="M24" s="49">
        <f>K24-C24</f>
        <v>16.329999999999927</v>
      </c>
      <c r="N24" s="108">
        <v>83493</v>
      </c>
      <c r="O24" s="107">
        <f t="shared" si="0"/>
        <v>76.884529049999998</v>
      </c>
      <c r="P24" s="107">
        <f t="shared" si="1"/>
        <v>99.928597049999993</v>
      </c>
      <c r="Q24" s="13"/>
    </row>
    <row r="25" spans="1:17" ht="14.25" customHeight="1" x14ac:dyDescent="0.25">
      <c r="A25" s="23" t="s">
        <v>15</v>
      </c>
      <c r="B25" s="110">
        <v>388.42</v>
      </c>
      <c r="C25" s="110">
        <v>683.42000000000007</v>
      </c>
      <c r="D25" s="47">
        <v>403.91</v>
      </c>
      <c r="E25" s="50">
        <f>I25-G25</f>
        <v>1.9879511868595868E-2</v>
      </c>
      <c r="F25" s="114">
        <f>E25*B25</f>
        <v>7.7216000000000076</v>
      </c>
      <c r="G25" s="51">
        <v>0.02</v>
      </c>
      <c r="H25" s="120">
        <f>0.02*B25</f>
        <v>7.7684000000000006</v>
      </c>
      <c r="I25" s="45">
        <f>J25/B25</f>
        <v>3.9879511868595868E-2</v>
      </c>
      <c r="J25" s="46">
        <f>D25-B25</f>
        <v>15.490000000000009</v>
      </c>
      <c r="K25" s="47">
        <f>D25+$D$54</f>
        <v>679.91000000000008</v>
      </c>
      <c r="L25" s="48">
        <f>M25/C25</f>
        <v>-5.1359339791050753E-3</v>
      </c>
      <c r="M25" s="49">
        <f>K25-C25</f>
        <v>-3.5099999999999909</v>
      </c>
      <c r="N25" s="108">
        <v>125734</v>
      </c>
      <c r="O25" s="107">
        <f t="shared" si="0"/>
        <v>50.785219940000005</v>
      </c>
      <c r="P25" s="107">
        <f t="shared" si="1"/>
        <v>85.487803940000006</v>
      </c>
      <c r="Q25" s="13"/>
    </row>
    <row r="26" spans="1:17" ht="14.25" customHeight="1" x14ac:dyDescent="0.25">
      <c r="A26" s="23" t="s">
        <v>16</v>
      </c>
      <c r="B26" s="110">
        <v>377.74</v>
      </c>
      <c r="C26" s="110">
        <v>672.74</v>
      </c>
      <c r="D26" s="47">
        <v>392.81</v>
      </c>
      <c r="E26" s="50">
        <f>I26-G26</f>
        <v>1.9895165987186932E-2</v>
      </c>
      <c r="F26" s="114">
        <f>E26*B26</f>
        <v>7.5151999999999921</v>
      </c>
      <c r="G26" s="51">
        <v>0.02</v>
      </c>
      <c r="H26" s="120">
        <f>0.02*B26</f>
        <v>7.5548000000000002</v>
      </c>
      <c r="I26" s="45">
        <f>J26/B26</f>
        <v>3.9895165987186933E-2</v>
      </c>
      <c r="J26" s="46">
        <f>D26-B26</f>
        <v>15.069999999999993</v>
      </c>
      <c r="K26" s="47">
        <f>D26+$D$54</f>
        <v>668.81</v>
      </c>
      <c r="L26" s="48">
        <f>M26/C26</f>
        <v>-5.8417813717038733E-3</v>
      </c>
      <c r="M26" s="49">
        <f>K26-C26</f>
        <v>-3.9300000000000637</v>
      </c>
      <c r="N26" s="108">
        <v>125181.13</v>
      </c>
      <c r="O26" s="107">
        <f t="shared" si="0"/>
        <v>49.172399675299999</v>
      </c>
      <c r="P26" s="107">
        <f t="shared" si="1"/>
        <v>83.722391555299993</v>
      </c>
      <c r="Q26" s="13"/>
    </row>
    <row r="27" spans="1:17" ht="14.25" customHeight="1" x14ac:dyDescent="0.25">
      <c r="A27" s="23"/>
      <c r="B27" s="110"/>
      <c r="C27" s="110"/>
      <c r="D27" s="47"/>
      <c r="E27" s="43"/>
      <c r="F27" s="113"/>
      <c r="G27" s="52"/>
      <c r="H27" s="120"/>
      <c r="I27" s="45"/>
      <c r="J27" s="46"/>
      <c r="K27" s="47"/>
      <c r="L27" s="48"/>
      <c r="M27" s="49"/>
      <c r="N27" s="108"/>
      <c r="O27" s="107"/>
      <c r="P27" s="107"/>
      <c r="Q27" s="13"/>
    </row>
    <row r="28" spans="1:17" ht="14.25" customHeight="1" x14ac:dyDescent="0.25">
      <c r="A28" s="24" t="s">
        <v>17</v>
      </c>
      <c r="B28" s="110"/>
      <c r="C28" s="110"/>
      <c r="D28" s="47"/>
      <c r="E28" s="43"/>
      <c r="F28" s="113"/>
      <c r="G28" s="52"/>
      <c r="H28" s="120"/>
      <c r="I28" s="45"/>
      <c r="J28" s="46"/>
      <c r="K28" s="47"/>
      <c r="L28" s="48"/>
      <c r="M28" s="49"/>
      <c r="N28" s="108"/>
      <c r="O28" s="107"/>
      <c r="P28" s="107"/>
      <c r="Q28" s="13"/>
    </row>
    <row r="29" spans="1:17" ht="15" customHeight="1" x14ac:dyDescent="0.25">
      <c r="A29" s="23"/>
      <c r="B29" s="110"/>
      <c r="C29" s="110"/>
      <c r="D29" s="47"/>
      <c r="E29" s="43"/>
      <c r="F29" s="113"/>
      <c r="G29" s="52"/>
      <c r="H29" s="120"/>
      <c r="I29" s="45"/>
      <c r="J29" s="46"/>
      <c r="K29" s="47"/>
      <c r="L29" s="48"/>
      <c r="M29" s="49"/>
      <c r="N29" s="108"/>
      <c r="O29" s="107"/>
      <c r="P29" s="107"/>
      <c r="Q29" s="13"/>
    </row>
    <row r="30" spans="1:17" ht="14.25" customHeight="1" x14ac:dyDescent="0.25">
      <c r="A30" s="126" t="s">
        <v>18</v>
      </c>
      <c r="B30" s="110">
        <v>1036.67</v>
      </c>
      <c r="C30" s="110">
        <v>1331.67</v>
      </c>
      <c r="D30" s="47">
        <v>1078.03</v>
      </c>
      <c r="E30" s="50">
        <f>I30-G30</f>
        <v>1.989697782322233E-2</v>
      </c>
      <c r="F30" s="114">
        <f>E30*B30</f>
        <v>20.626599999999893</v>
      </c>
      <c r="G30" s="51">
        <v>0.02</v>
      </c>
      <c r="H30" s="120">
        <f>0.02*B30</f>
        <v>20.733400000000003</v>
      </c>
      <c r="I30" s="45">
        <f>J30/B30</f>
        <v>3.9896977823222331E-2</v>
      </c>
      <c r="J30" s="46">
        <f>D30-B30</f>
        <v>41.3599999999999</v>
      </c>
      <c r="K30" s="47">
        <f>D30+$D$54</f>
        <v>1354.03</v>
      </c>
      <c r="L30" s="48">
        <f>M30/C30</f>
        <v>1.6790946706015678E-2</v>
      </c>
      <c r="M30" s="49">
        <f>K30-C30</f>
        <v>22.3599999999999</v>
      </c>
      <c r="N30" s="108">
        <v>45744.57</v>
      </c>
      <c r="O30" s="107">
        <f t="shared" si="0"/>
        <v>49.314018797099997</v>
      </c>
      <c r="P30" s="107">
        <f t="shared" si="1"/>
        <v>61.939520117100002</v>
      </c>
      <c r="Q30" s="13"/>
    </row>
    <row r="31" spans="1:17" ht="14.25" customHeight="1" x14ac:dyDescent="0.25">
      <c r="A31" s="126" t="s">
        <v>19</v>
      </c>
      <c r="B31" s="110">
        <v>1102.07</v>
      </c>
      <c r="C31" s="110">
        <v>1397.07</v>
      </c>
      <c r="D31" s="47">
        <v>1121.07</v>
      </c>
      <c r="E31" s="43">
        <f>I31-G31</f>
        <v>4.028419247416315E-5</v>
      </c>
      <c r="F31" s="113">
        <f>E31*B31</f>
        <v>4.4396000000000976E-2</v>
      </c>
      <c r="G31" s="51">
        <v>1.72E-2</v>
      </c>
      <c r="H31" s="120">
        <f>0.0172*B31</f>
        <v>18.955603999999997</v>
      </c>
      <c r="I31" s="45">
        <f>J31/B31</f>
        <v>1.7240284192474163E-2</v>
      </c>
      <c r="J31" s="46">
        <f>D31-B31</f>
        <v>19</v>
      </c>
      <c r="K31" s="47">
        <f>D31+$D$54</f>
        <v>1397.07</v>
      </c>
      <c r="L31" s="48">
        <f>M31/C31</f>
        <v>0</v>
      </c>
      <c r="M31" s="49">
        <f>K31-C31</f>
        <v>0</v>
      </c>
      <c r="N31" s="108">
        <v>135324</v>
      </c>
      <c r="O31" s="107">
        <f t="shared" si="0"/>
        <v>151.70767667999996</v>
      </c>
      <c r="P31" s="107">
        <f t="shared" si="1"/>
        <v>189.05710067999999</v>
      </c>
      <c r="Q31" s="13"/>
    </row>
    <row r="32" spans="1:17" ht="14.25" customHeight="1" x14ac:dyDescent="0.25">
      <c r="A32" s="126" t="s">
        <v>20</v>
      </c>
      <c r="B32" s="110">
        <v>1150.53</v>
      </c>
      <c r="C32" s="110">
        <v>1445.53</v>
      </c>
      <c r="D32" s="47">
        <v>1196.43</v>
      </c>
      <c r="E32" s="50">
        <f>I32-G32</f>
        <v>1.9894657244921985E-2</v>
      </c>
      <c r="F32" s="114">
        <f>E32*B32</f>
        <v>22.889400000000091</v>
      </c>
      <c r="G32" s="51">
        <v>0.02</v>
      </c>
      <c r="H32" s="120">
        <f>0.02*B32</f>
        <v>23.0106</v>
      </c>
      <c r="I32" s="45">
        <f>J32/B32</f>
        <v>3.9894657244921986E-2</v>
      </c>
      <c r="J32" s="46">
        <f>D32-B32</f>
        <v>45.900000000000091</v>
      </c>
      <c r="K32" s="47">
        <f>D32+$D$54</f>
        <v>1472.43</v>
      </c>
      <c r="L32" s="48">
        <f>M32/C32</f>
        <v>1.8609091475099163E-2</v>
      </c>
      <c r="M32" s="49">
        <f>K32-C32</f>
        <v>26.900000000000091</v>
      </c>
      <c r="N32" s="108">
        <v>78772</v>
      </c>
      <c r="O32" s="107">
        <f t="shared" si="0"/>
        <v>94.245183960000006</v>
      </c>
      <c r="P32" s="107">
        <f t="shared" si="1"/>
        <v>115.98625596000001</v>
      </c>
      <c r="Q32" s="13"/>
    </row>
    <row r="33" spans="1:17" ht="14.25" customHeight="1" x14ac:dyDescent="0.25">
      <c r="A33" s="126" t="s">
        <v>21</v>
      </c>
      <c r="B33" s="110">
        <v>1058.94</v>
      </c>
      <c r="C33" s="110">
        <v>1353.94</v>
      </c>
      <c r="D33" s="47">
        <v>1101.24</v>
      </c>
      <c r="E33" s="50">
        <f>I33-G33</f>
        <v>1.9945605983341785E-2</v>
      </c>
      <c r="F33" s="114">
        <f>E33*B33</f>
        <v>21.121199999999952</v>
      </c>
      <c r="G33" s="51">
        <v>0.02</v>
      </c>
      <c r="H33" s="120">
        <f>0.02*B33</f>
        <v>21.178800000000003</v>
      </c>
      <c r="I33" s="45">
        <f>J33/B33</f>
        <v>3.9945605983341785E-2</v>
      </c>
      <c r="J33" s="46">
        <f>D33-B33</f>
        <v>42.299999999999955</v>
      </c>
      <c r="K33" s="47">
        <f>D33+$D$54</f>
        <v>1377.24</v>
      </c>
      <c r="L33" s="48">
        <f>M33/C33</f>
        <v>1.7209034373753603E-2</v>
      </c>
      <c r="M33" s="49">
        <f>K33-C33</f>
        <v>23.299999999999955</v>
      </c>
      <c r="N33" s="108">
        <v>89254</v>
      </c>
      <c r="O33" s="107">
        <f t="shared" si="0"/>
        <v>98.290074959999998</v>
      </c>
      <c r="P33" s="107">
        <f t="shared" si="1"/>
        <v>122.92417895999999</v>
      </c>
      <c r="Q33" s="13"/>
    </row>
    <row r="34" spans="1:17" ht="14.25" customHeight="1" x14ac:dyDescent="0.25">
      <c r="A34" s="126" t="s">
        <v>22</v>
      </c>
      <c r="B34" s="110">
        <v>1030.1400000000001</v>
      </c>
      <c r="C34" s="110">
        <v>1325.14</v>
      </c>
      <c r="D34" s="47">
        <v>1071.27</v>
      </c>
      <c r="E34" s="50">
        <f>I34-G34</f>
        <v>1.9926611916826719E-2</v>
      </c>
      <c r="F34" s="114">
        <f>E34*B34</f>
        <v>20.52719999999988</v>
      </c>
      <c r="G34" s="51">
        <v>0.02</v>
      </c>
      <c r="H34" s="120">
        <f>0.02*B34</f>
        <v>20.602800000000002</v>
      </c>
      <c r="I34" s="45">
        <f>J34/B34</f>
        <v>3.9926611916826719E-2</v>
      </c>
      <c r="J34" s="46">
        <f>D34-B34</f>
        <v>41.129999999999882</v>
      </c>
      <c r="K34" s="47">
        <f>D34+$D$54</f>
        <v>1347.27</v>
      </c>
      <c r="L34" s="48">
        <f>M34/C34</f>
        <v>1.670012225123374E-2</v>
      </c>
      <c r="M34" s="49">
        <f>K34-C34</f>
        <v>22.129999999999882</v>
      </c>
      <c r="N34" s="108">
        <v>126656</v>
      </c>
      <c r="O34" s="107">
        <f t="shared" si="0"/>
        <v>135.68277312000001</v>
      </c>
      <c r="P34" s="107">
        <f t="shared" si="1"/>
        <v>170.63982912</v>
      </c>
      <c r="Q34" s="13"/>
    </row>
    <row r="35" spans="1:17" ht="14.25" customHeight="1" x14ac:dyDescent="0.25">
      <c r="A35" s="126"/>
      <c r="B35" s="110"/>
      <c r="C35" s="110"/>
      <c r="D35" s="47"/>
      <c r="E35" s="43"/>
      <c r="F35" s="113"/>
      <c r="G35" s="52"/>
      <c r="H35" s="120"/>
      <c r="I35" s="45"/>
      <c r="J35" s="46"/>
      <c r="K35" s="47"/>
      <c r="L35" s="48"/>
      <c r="M35" s="49"/>
      <c r="N35" s="108"/>
      <c r="O35" s="107"/>
      <c r="P35" s="107"/>
      <c r="Q35" s="13"/>
    </row>
    <row r="36" spans="1:17" ht="14.25" customHeight="1" x14ac:dyDescent="0.25">
      <c r="A36" s="126" t="s">
        <v>23</v>
      </c>
      <c r="B36" s="129">
        <v>1171.3900000000001</v>
      </c>
      <c r="C36" s="128">
        <v>1466.39</v>
      </c>
      <c r="D36" s="47">
        <v>1218.1300000000001</v>
      </c>
      <c r="E36" s="50">
        <f>I36-G36</f>
        <v>1.9901313823747862E-2</v>
      </c>
      <c r="F36" s="114">
        <f>E36*B36</f>
        <v>23.312200000000011</v>
      </c>
      <c r="G36" s="51">
        <v>0.02</v>
      </c>
      <c r="H36" s="120">
        <f>0.02*B36</f>
        <v>23.427800000000001</v>
      </c>
      <c r="I36" s="45">
        <f>J36/B36</f>
        <v>3.9901313823747862E-2</v>
      </c>
      <c r="J36" s="46">
        <f>D36-B36</f>
        <v>46.740000000000009</v>
      </c>
      <c r="K36" s="47">
        <f>D36+$D$54</f>
        <v>1494.13</v>
      </c>
      <c r="L36" s="48">
        <f>M36/C36</f>
        <v>1.8917204836366865E-2</v>
      </c>
      <c r="M36" s="49">
        <f>K36-C36</f>
        <v>27.740000000000009</v>
      </c>
      <c r="N36" s="108">
        <v>117795</v>
      </c>
      <c r="O36" s="107">
        <f t="shared" si="0"/>
        <v>143.48962335000002</v>
      </c>
      <c r="P36" s="107">
        <f t="shared" si="1"/>
        <v>176.00104335000003</v>
      </c>
      <c r="Q36" s="13"/>
    </row>
    <row r="37" spans="1:17" ht="14.25" customHeight="1" x14ac:dyDescent="0.25">
      <c r="A37" s="126" t="s">
        <v>24</v>
      </c>
      <c r="B37" s="110">
        <v>1059.93</v>
      </c>
      <c r="C37" s="110">
        <v>1354.93</v>
      </c>
      <c r="D37" s="47">
        <v>1059.93</v>
      </c>
      <c r="E37" s="43">
        <f>I37-G37</f>
        <v>0</v>
      </c>
      <c r="F37" s="113">
        <f>E37*B37</f>
        <v>0</v>
      </c>
      <c r="G37" s="44">
        <v>0</v>
      </c>
      <c r="H37" s="120">
        <f>0*B37</f>
        <v>0</v>
      </c>
      <c r="I37" s="45">
        <f>J37/B37</f>
        <v>0</v>
      </c>
      <c r="J37" s="46">
        <f>D37-B37</f>
        <v>0</v>
      </c>
      <c r="K37" s="47">
        <f>D37+$D$54</f>
        <v>1335.93</v>
      </c>
      <c r="L37" s="48">
        <f>M37/C37</f>
        <v>-1.4022864649834307E-2</v>
      </c>
      <c r="M37" s="49">
        <f>K37-C37</f>
        <v>-19</v>
      </c>
      <c r="N37" s="108">
        <v>109312.13</v>
      </c>
      <c r="O37" s="107">
        <f t="shared" si="0"/>
        <v>115.86320595090002</v>
      </c>
      <c r="P37" s="107">
        <f t="shared" si="1"/>
        <v>146.03335383090001</v>
      </c>
      <c r="Q37" s="13"/>
    </row>
    <row r="38" spans="1:17" ht="14.25" customHeight="1" x14ac:dyDescent="0.25">
      <c r="A38" s="126" t="s">
        <v>25</v>
      </c>
      <c r="B38" s="110">
        <v>1100.3399999999999</v>
      </c>
      <c r="C38" s="110">
        <v>1395.34</v>
      </c>
      <c r="D38" s="47">
        <v>1144.17</v>
      </c>
      <c r="E38" s="50">
        <f>I38-G38</f>
        <v>1.9833142483232601E-2</v>
      </c>
      <c r="F38" s="114">
        <f>E38*B38</f>
        <v>21.82320000000016</v>
      </c>
      <c r="G38" s="51">
        <v>0.02</v>
      </c>
      <c r="H38" s="120">
        <f>0.02*B38</f>
        <v>22.006799999999998</v>
      </c>
      <c r="I38" s="45">
        <f>J38/B38</f>
        <v>3.9833142483232602E-2</v>
      </c>
      <c r="J38" s="46">
        <f>D38-B38</f>
        <v>43.830000000000155</v>
      </c>
      <c r="K38" s="47">
        <f>D38+$D$54</f>
        <v>1420.17</v>
      </c>
      <c r="L38" s="48">
        <f>M38/C38</f>
        <v>1.7794946034658331E-2</v>
      </c>
      <c r="M38" s="49">
        <f>K38-C38</f>
        <v>24.830000000000155</v>
      </c>
      <c r="N38" s="108">
        <v>94317</v>
      </c>
      <c r="O38" s="107">
        <f t="shared" si="0"/>
        <v>107.91468189</v>
      </c>
      <c r="P38" s="107">
        <f t="shared" si="1"/>
        <v>133.94617389000001</v>
      </c>
      <c r="Q38" s="13"/>
    </row>
    <row r="39" spans="1:17" ht="14.25" customHeight="1" x14ac:dyDescent="0.25">
      <c r="A39" s="126" t="s">
        <v>26</v>
      </c>
      <c r="B39" s="110">
        <v>1184.32</v>
      </c>
      <c r="C39" s="110">
        <v>1479.32</v>
      </c>
      <c r="D39" s="47">
        <v>1208.01</v>
      </c>
      <c r="E39" s="43">
        <f>I39-G39</f>
        <v>3.0397189948981607E-6</v>
      </c>
      <c r="F39" s="113">
        <f>E39*B39</f>
        <v>3.6000000000377896E-3</v>
      </c>
      <c r="G39" s="51">
        <v>0.02</v>
      </c>
      <c r="H39" s="120">
        <f>0.02*B39</f>
        <v>23.686399999999999</v>
      </c>
      <c r="I39" s="45">
        <v>2.0003039718994899E-2</v>
      </c>
      <c r="J39" s="46">
        <v>23.690000000000055</v>
      </c>
      <c r="K39" s="47">
        <v>1484.01</v>
      </c>
      <c r="L39" s="48">
        <v>3.1703755779682926E-3</v>
      </c>
      <c r="M39" s="49">
        <v>4.6900000000000546</v>
      </c>
      <c r="N39" s="108">
        <v>72175</v>
      </c>
      <c r="O39" s="107">
        <f t="shared" si="0"/>
        <v>87.188121749999993</v>
      </c>
      <c r="P39" s="107">
        <f t="shared" si="1"/>
        <v>107.10842175000001</v>
      </c>
      <c r="Q39" s="13"/>
    </row>
    <row r="40" spans="1:17" ht="14.25" customHeight="1" x14ac:dyDescent="0.25">
      <c r="A40" s="126" t="s">
        <v>27</v>
      </c>
      <c r="B40" s="110">
        <v>1234.3599999999999</v>
      </c>
      <c r="C40" s="110">
        <v>1529.36</v>
      </c>
      <c r="D40" s="47">
        <v>1283.6099999999999</v>
      </c>
      <c r="E40" s="50">
        <f>I40-G40</f>
        <v>1.9899219028484402E-2</v>
      </c>
      <c r="F40" s="114">
        <f>E40*B40</f>
        <v>24.562800000000003</v>
      </c>
      <c r="G40" s="51">
        <v>0.02</v>
      </c>
      <c r="H40" s="120">
        <f>0.02*B40</f>
        <v>24.687199999999997</v>
      </c>
      <c r="I40" s="45">
        <f>J40/B40</f>
        <v>3.9899219028484402E-2</v>
      </c>
      <c r="J40" s="46">
        <f>D40-B40</f>
        <v>49.25</v>
      </c>
      <c r="K40" s="47">
        <f>D40+$D$54</f>
        <v>1559.61</v>
      </c>
      <c r="L40" s="48">
        <f>M40/C40</f>
        <v>1.9779515614374642E-2</v>
      </c>
      <c r="M40" s="49">
        <f>K40-C40</f>
        <v>30.25</v>
      </c>
      <c r="N40" s="108">
        <v>82000</v>
      </c>
      <c r="O40" s="107">
        <f t="shared" si="0"/>
        <v>105.25601999999998</v>
      </c>
      <c r="P40" s="107">
        <f t="shared" si="1"/>
        <v>127.88801999999998</v>
      </c>
      <c r="Q40" s="13"/>
    </row>
    <row r="41" spans="1:17" ht="14.25" customHeight="1" x14ac:dyDescent="0.25">
      <c r="A41" s="126"/>
      <c r="B41" s="110"/>
      <c r="C41" s="110"/>
      <c r="D41" s="47"/>
      <c r="E41" s="43"/>
      <c r="F41" s="113"/>
      <c r="G41" s="52"/>
      <c r="H41" s="120"/>
      <c r="I41" s="45"/>
      <c r="J41" s="46"/>
      <c r="K41" s="47"/>
      <c r="L41" s="48"/>
      <c r="M41" s="49"/>
      <c r="N41" s="108"/>
      <c r="O41" s="107"/>
      <c r="P41" s="107"/>
      <c r="Q41" s="13"/>
    </row>
    <row r="42" spans="1:17" ht="14.25" customHeight="1" x14ac:dyDescent="0.25">
      <c r="A42" s="126" t="s">
        <v>28</v>
      </c>
      <c r="B42" s="110">
        <v>1219</v>
      </c>
      <c r="C42" s="110">
        <v>1514</v>
      </c>
      <c r="D42" s="47">
        <v>1267.6400000000001</v>
      </c>
      <c r="E42" s="50">
        <f>I42-G42</f>
        <v>1.990155865463503E-2</v>
      </c>
      <c r="F42" s="114">
        <f>E42*B42</f>
        <v>24.260000000000101</v>
      </c>
      <c r="G42" s="51">
        <v>0.02</v>
      </c>
      <c r="H42" s="120">
        <f>0.02*B42</f>
        <v>24.38</v>
      </c>
      <c r="I42" s="45">
        <f>J42/B42</f>
        <v>3.990155865463503E-2</v>
      </c>
      <c r="J42" s="46">
        <f>D42-B42</f>
        <v>48.6400000000001</v>
      </c>
      <c r="K42" s="47">
        <f>D42+$D$54</f>
        <v>1543.64</v>
      </c>
      <c r="L42" s="48">
        <f>M42/C42</f>
        <v>1.9577278731836262E-2</v>
      </c>
      <c r="M42" s="49">
        <f>K42-C42</f>
        <v>29.6400000000001</v>
      </c>
      <c r="N42" s="108">
        <v>85474</v>
      </c>
      <c r="O42" s="107">
        <f t="shared" si="0"/>
        <v>108.35026136000002</v>
      </c>
      <c r="P42" s="107">
        <f t="shared" si="1"/>
        <v>131.94108536000002</v>
      </c>
      <c r="Q42" s="13"/>
    </row>
    <row r="43" spans="1:17" ht="14.25" customHeight="1" x14ac:dyDescent="0.25">
      <c r="A43" s="126" t="s">
        <v>29</v>
      </c>
      <c r="B43" s="110">
        <v>1112.93</v>
      </c>
      <c r="C43" s="110">
        <v>1407.93</v>
      </c>
      <c r="D43" s="47">
        <v>1112.93</v>
      </c>
      <c r="E43" s="43">
        <f>I43-G43</f>
        <v>0</v>
      </c>
      <c r="F43" s="113">
        <f>E43*B43</f>
        <v>0</v>
      </c>
      <c r="G43" s="44">
        <v>0</v>
      </c>
      <c r="H43" s="120">
        <f>0*B43</f>
        <v>0</v>
      </c>
      <c r="I43" s="45">
        <f>J43/B43</f>
        <v>0</v>
      </c>
      <c r="J43" s="46">
        <f>D43-B43</f>
        <v>0</v>
      </c>
      <c r="K43" s="47">
        <f>D43+$D$54</f>
        <v>1388.93</v>
      </c>
      <c r="L43" s="48">
        <f>M43/C43</f>
        <v>-1.3494989097469334E-2</v>
      </c>
      <c r="M43" s="49">
        <f>K43-C43</f>
        <v>-19</v>
      </c>
      <c r="N43" s="108">
        <v>95770</v>
      </c>
      <c r="O43" s="107">
        <f t="shared" si="0"/>
        <v>106.58530610000001</v>
      </c>
      <c r="P43" s="107">
        <f t="shared" si="1"/>
        <v>133.01782610000001</v>
      </c>
      <c r="Q43" s="13"/>
    </row>
    <row r="44" spans="1:17" ht="14.25" customHeight="1" x14ac:dyDescent="0.25">
      <c r="A44" s="126" t="s">
        <v>30</v>
      </c>
      <c r="B44" s="110">
        <v>1079.77</v>
      </c>
      <c r="C44" s="110">
        <v>1374.77</v>
      </c>
      <c r="D44" s="47">
        <v>1079.77</v>
      </c>
      <c r="E44" s="43">
        <f>I44-G44</f>
        <v>0</v>
      </c>
      <c r="F44" s="113">
        <f>E44*B44</f>
        <v>0</v>
      </c>
      <c r="G44" s="44">
        <v>0</v>
      </c>
      <c r="H44" s="120">
        <f>0*B44</f>
        <v>0</v>
      </c>
      <c r="I44" s="45">
        <f>J44/B44</f>
        <v>0</v>
      </c>
      <c r="J44" s="46">
        <f>D44-B44</f>
        <v>0</v>
      </c>
      <c r="K44" s="47">
        <f>D44+$D$54</f>
        <v>1355.77</v>
      </c>
      <c r="L44" s="48">
        <f>M44/C44</f>
        <v>-1.3820493609840192E-2</v>
      </c>
      <c r="M44" s="49">
        <f>K44-C44</f>
        <v>-19</v>
      </c>
      <c r="N44" s="108">
        <v>80169.56</v>
      </c>
      <c r="O44" s="107">
        <f t="shared" si="0"/>
        <v>86.5646858012</v>
      </c>
      <c r="P44" s="107">
        <f t="shared" si="1"/>
        <v>108.6914843612</v>
      </c>
      <c r="Q44" s="13"/>
    </row>
    <row r="45" spans="1:17" ht="14.25" customHeight="1" x14ac:dyDescent="0.25">
      <c r="A45" s="127" t="s">
        <v>31</v>
      </c>
      <c r="B45" s="110">
        <v>1379.65</v>
      </c>
      <c r="C45" s="110">
        <v>1674.65</v>
      </c>
      <c r="D45" s="47">
        <v>1407.24</v>
      </c>
      <c r="E45" s="43">
        <f>I45-G45</f>
        <v>-2.1744645381689687E-6</v>
      </c>
      <c r="F45" s="113">
        <f>E45*B45</f>
        <v>-3.0000000000848176E-3</v>
      </c>
      <c r="G45" s="51">
        <v>0.02</v>
      </c>
      <c r="H45" s="120">
        <f>0.02*B45</f>
        <v>27.593000000000004</v>
      </c>
      <c r="I45" s="45">
        <f>J45/B45</f>
        <v>1.9997825535461831E-2</v>
      </c>
      <c r="J45" s="46">
        <f>D45-B45</f>
        <v>27.589999999999918</v>
      </c>
      <c r="K45" s="47">
        <f>D45+$D$54</f>
        <v>1683.24</v>
      </c>
      <c r="L45" s="48">
        <f>M45/C45</f>
        <v>5.1294300301555056E-3</v>
      </c>
      <c r="M45" s="49">
        <f>K45-C45</f>
        <v>8.5899999999999181</v>
      </c>
      <c r="N45" s="108">
        <v>60346</v>
      </c>
      <c r="O45" s="107">
        <f t="shared" si="0"/>
        <v>84.921305040000007</v>
      </c>
      <c r="P45" s="107">
        <f t="shared" si="1"/>
        <v>101.57680104000001</v>
      </c>
      <c r="Q45" s="13"/>
    </row>
    <row r="46" spans="1:17" ht="14.25" customHeight="1" x14ac:dyDescent="0.25">
      <c r="A46" s="126" t="s">
        <v>32</v>
      </c>
      <c r="B46" s="110">
        <v>1106.45</v>
      </c>
      <c r="C46" s="110">
        <v>1401.45</v>
      </c>
      <c r="D46" s="47">
        <v>1106.45</v>
      </c>
      <c r="E46" s="43">
        <f>I46-G46</f>
        <v>0</v>
      </c>
      <c r="F46" s="113">
        <f>E46*B46</f>
        <v>0</v>
      </c>
      <c r="G46" s="44">
        <v>0</v>
      </c>
      <c r="H46" s="120">
        <f>0*B46</f>
        <v>0</v>
      </c>
      <c r="I46" s="45">
        <f>J46/B46</f>
        <v>0</v>
      </c>
      <c r="J46" s="46">
        <f>D46-B46</f>
        <v>0</v>
      </c>
      <c r="K46" s="47">
        <f>D46+$D$54</f>
        <v>1382.45</v>
      </c>
      <c r="L46" s="48">
        <f>M46/C46</f>
        <v>-1.3557386992043953E-2</v>
      </c>
      <c r="M46" s="49">
        <f>K46-C46</f>
        <v>-19</v>
      </c>
      <c r="N46" s="108">
        <v>71327</v>
      </c>
      <c r="O46" s="107">
        <f t="shared" si="0"/>
        <v>78.919759150000004</v>
      </c>
      <c r="P46" s="107">
        <f t="shared" si="1"/>
        <v>98.60601115</v>
      </c>
      <c r="Q46" s="13"/>
    </row>
    <row r="47" spans="1:17" ht="14.25" customHeight="1" x14ac:dyDescent="0.25">
      <c r="A47" s="126"/>
      <c r="B47" s="110"/>
      <c r="C47" s="110"/>
      <c r="D47" s="47"/>
      <c r="E47" s="43"/>
      <c r="F47" s="113"/>
      <c r="G47" s="52"/>
      <c r="H47" s="120"/>
      <c r="I47" s="45"/>
      <c r="J47" s="46"/>
      <c r="K47" s="47"/>
      <c r="L47" s="48"/>
      <c r="M47" s="49"/>
      <c r="N47" s="108"/>
      <c r="O47" s="107"/>
      <c r="P47" s="107"/>
      <c r="Q47" s="13"/>
    </row>
    <row r="48" spans="1:17" ht="14.25" customHeight="1" x14ac:dyDescent="0.25">
      <c r="A48" s="126" t="s">
        <v>33</v>
      </c>
      <c r="B48" s="110">
        <v>945.63</v>
      </c>
      <c r="C48" s="110">
        <v>1240.6300000000001</v>
      </c>
      <c r="D48" s="47">
        <v>964.54</v>
      </c>
      <c r="E48" s="43">
        <f>I48-G48</f>
        <v>-2.7494897581852029E-6</v>
      </c>
      <c r="F48" s="113">
        <f>E48*B48</f>
        <v>-2.6000000000326734E-3</v>
      </c>
      <c r="G48" s="51">
        <v>0.02</v>
      </c>
      <c r="H48" s="120">
        <f>0.02*B48</f>
        <v>18.912600000000001</v>
      </c>
      <c r="I48" s="45">
        <f>J48/B48</f>
        <v>1.9997250510241815E-2</v>
      </c>
      <c r="J48" s="46">
        <f>D48-B48</f>
        <v>18.909999999999968</v>
      </c>
      <c r="K48" s="47">
        <f>D48+$D$54</f>
        <v>1240.54</v>
      </c>
      <c r="L48" s="48">
        <f>M48/C48</f>
        <v>-7.2543788236739009E-5</v>
      </c>
      <c r="M48" s="49">
        <f>K48-C48</f>
        <v>-9.0000000000145519E-2</v>
      </c>
      <c r="N48" s="108">
        <v>68572</v>
      </c>
      <c r="O48" s="107">
        <f t="shared" si="0"/>
        <v>66.140436879999996</v>
      </c>
      <c r="P48" s="107">
        <f t="shared" si="1"/>
        <v>85.066308879999994</v>
      </c>
      <c r="Q48" s="13"/>
    </row>
    <row r="49" spans="1:57" ht="14.25" customHeight="1" x14ac:dyDescent="0.25">
      <c r="A49" s="126" t="s">
        <v>34</v>
      </c>
      <c r="B49" s="110">
        <v>1095.53</v>
      </c>
      <c r="C49" s="110">
        <v>1390.53</v>
      </c>
      <c r="D49" s="47">
        <v>1139.22</v>
      </c>
      <c r="E49" s="50">
        <f>I49-G49</f>
        <v>1.988024061413202E-2</v>
      </c>
      <c r="F49" s="114">
        <f>E49*B49</f>
        <v>21.779400000000052</v>
      </c>
      <c r="G49" s="51">
        <v>0.02</v>
      </c>
      <c r="H49" s="120">
        <f>0.02*B49</f>
        <v>21.910599999999999</v>
      </c>
      <c r="I49" s="45">
        <f>J49/B49</f>
        <v>3.988024061413202E-2</v>
      </c>
      <c r="J49" s="46">
        <f>D49-B49</f>
        <v>43.690000000000055</v>
      </c>
      <c r="K49" s="47">
        <f>D49+$D$54</f>
        <v>1415.22</v>
      </c>
      <c r="L49" s="48">
        <f>M49/C49</f>
        <v>1.7755819723414851E-2</v>
      </c>
      <c r="M49" s="49">
        <f>K49-C49</f>
        <v>24.690000000000055</v>
      </c>
      <c r="N49" s="108">
        <v>83337</v>
      </c>
      <c r="O49" s="107">
        <f t="shared" si="0"/>
        <v>94.939177139999998</v>
      </c>
      <c r="P49" s="107">
        <f t="shared" si="1"/>
        <v>117.94018914</v>
      </c>
      <c r="Q49" s="13"/>
    </row>
    <row r="50" spans="1:57" s="26" customFormat="1" ht="14.25" customHeight="1" x14ac:dyDescent="0.25">
      <c r="A50" s="127" t="s">
        <v>35</v>
      </c>
      <c r="B50" s="109">
        <v>1287.3900000000001</v>
      </c>
      <c r="C50" s="109">
        <v>1582.39</v>
      </c>
      <c r="D50" s="53">
        <v>1306.3900000000001</v>
      </c>
      <c r="E50" s="54">
        <f>I50-G50</f>
        <v>-5.2414575225844546E-3</v>
      </c>
      <c r="F50" s="115">
        <f>E50*B50</f>
        <v>-6.7478000000000016</v>
      </c>
      <c r="G50" s="55">
        <v>0.02</v>
      </c>
      <c r="H50" s="120">
        <f>0.02*B50</f>
        <v>25.747800000000002</v>
      </c>
      <c r="I50" s="56">
        <f>J50/B50</f>
        <v>1.4758542477415546E-2</v>
      </c>
      <c r="J50" s="57">
        <f>D50-B50</f>
        <v>19</v>
      </c>
      <c r="K50" s="53">
        <f>D50+$D$54</f>
        <v>1582.39</v>
      </c>
      <c r="L50" s="58">
        <f>M50/C50</f>
        <v>0</v>
      </c>
      <c r="M50" s="59">
        <f>K50-C50</f>
        <v>0</v>
      </c>
      <c r="N50" s="108">
        <v>86753.1</v>
      </c>
      <c r="O50" s="107">
        <f t="shared" si="0"/>
        <v>113.33338230900002</v>
      </c>
      <c r="P50" s="107">
        <f t="shared" si="1"/>
        <v>137.27723790900001</v>
      </c>
      <c r="Q50" s="25"/>
    </row>
    <row r="51" spans="1:57" ht="14.25" customHeight="1" x14ac:dyDescent="0.25">
      <c r="A51" s="126" t="s">
        <v>36</v>
      </c>
      <c r="B51" s="110">
        <v>1163.5999999999999</v>
      </c>
      <c r="C51" s="110">
        <v>1458.6</v>
      </c>
      <c r="D51" s="47">
        <v>1210.03</v>
      </c>
      <c r="E51" s="50">
        <f>I51-G51</f>
        <v>1.9902028188380941E-2</v>
      </c>
      <c r="F51" s="114">
        <f>E51*B51</f>
        <v>23.158000000000062</v>
      </c>
      <c r="G51" s="51">
        <v>0.02</v>
      </c>
      <c r="H51" s="120">
        <f>0.02*B51</f>
        <v>23.271999999999998</v>
      </c>
      <c r="I51" s="45">
        <f>J51/B51</f>
        <v>3.9902028188380942E-2</v>
      </c>
      <c r="J51" s="46">
        <f>D51-B51</f>
        <v>46.430000000000064</v>
      </c>
      <c r="K51" s="47">
        <f>D51+$D$54</f>
        <v>1486.03</v>
      </c>
      <c r="L51" s="48">
        <f>M51/C51</f>
        <v>1.8805704099821793E-2</v>
      </c>
      <c r="M51" s="49">
        <f>K51-C51</f>
        <v>27.430000000000064</v>
      </c>
      <c r="N51" s="108">
        <v>70569.2</v>
      </c>
      <c r="O51" s="107">
        <f t="shared" si="0"/>
        <v>85.390849075999995</v>
      </c>
      <c r="P51" s="107">
        <f t="shared" si="1"/>
        <v>104.86794827599999</v>
      </c>
      <c r="Q51" s="13"/>
    </row>
    <row r="52" spans="1:57" ht="14.25" customHeight="1" thickBot="1" x14ac:dyDescent="0.3">
      <c r="A52" s="126" t="s">
        <v>37</v>
      </c>
      <c r="B52" s="110">
        <v>1152.21</v>
      </c>
      <c r="C52" s="110">
        <v>1447.21</v>
      </c>
      <c r="D52" s="47">
        <v>1198.18</v>
      </c>
      <c r="E52" s="50">
        <f>I52-G52</f>
        <v>1.989724095433994E-2</v>
      </c>
      <c r="F52" s="114">
        <f>E52*B52</f>
        <v>22.925800000000024</v>
      </c>
      <c r="G52" s="51">
        <v>0.02</v>
      </c>
      <c r="H52" s="120">
        <f>0.02*B52</f>
        <v>23.0442</v>
      </c>
      <c r="I52" s="45">
        <f>J52/B52</f>
        <v>3.9897240954339941E-2</v>
      </c>
      <c r="J52" s="46">
        <f>D52-B52</f>
        <v>45.970000000000027</v>
      </c>
      <c r="K52" s="47">
        <f>D52+$D$54</f>
        <v>1474.18</v>
      </c>
      <c r="L52" s="48">
        <f>M52/C52</f>
        <v>1.8635857961180495E-2</v>
      </c>
      <c r="M52" s="49">
        <f>K52-C52</f>
        <v>26.970000000000027</v>
      </c>
      <c r="N52" s="108">
        <v>71882</v>
      </c>
      <c r="O52" s="107">
        <f t="shared" si="0"/>
        <v>86.127574760000002</v>
      </c>
      <c r="P52" s="107">
        <f>N52*K52/1000000</f>
        <v>105.96700676</v>
      </c>
      <c r="Q52" s="13"/>
    </row>
    <row r="53" spans="1:57" ht="9.6" customHeight="1" x14ac:dyDescent="0.25">
      <c r="A53" s="41"/>
      <c r="B53" s="111"/>
      <c r="C53" s="111"/>
      <c r="D53" s="60"/>
      <c r="E53" s="61"/>
      <c r="F53" s="116"/>
      <c r="G53" s="62"/>
      <c r="H53" s="63"/>
      <c r="I53" s="64"/>
      <c r="J53" s="65"/>
      <c r="K53" s="60"/>
      <c r="L53" s="66"/>
      <c r="M53" s="67"/>
      <c r="N53" s="121"/>
      <c r="O53" s="122"/>
      <c r="P53" s="122"/>
      <c r="Q53" s="13"/>
    </row>
    <row r="54" spans="1:57" ht="14.25" customHeight="1" x14ac:dyDescent="0.25">
      <c r="A54" s="27" t="s">
        <v>38</v>
      </c>
      <c r="B54" s="110">
        <v>295</v>
      </c>
      <c r="C54" s="110"/>
      <c r="D54" s="68">
        <v>276</v>
      </c>
      <c r="E54" s="69"/>
      <c r="F54" s="117"/>
      <c r="G54" s="52"/>
      <c r="H54" s="70"/>
      <c r="I54" s="48">
        <f>J54/B54</f>
        <v>-6.4406779661016947E-2</v>
      </c>
      <c r="J54" s="46">
        <f>D54-B54</f>
        <v>-19</v>
      </c>
      <c r="K54" s="68"/>
      <c r="L54" s="48"/>
      <c r="M54" s="49"/>
      <c r="N54" s="106">
        <f>SUM(N13:N52)</f>
        <v>2803751.6100000003</v>
      </c>
      <c r="O54" s="106"/>
      <c r="P54" s="107">
        <f>N54*D54/1000000</f>
        <v>773.83544436000011</v>
      </c>
      <c r="Q54" s="13"/>
    </row>
    <row r="55" spans="1:57" ht="14.25" customHeight="1" thickBot="1" x14ac:dyDescent="0.3">
      <c r="A55" s="28" t="s">
        <v>39</v>
      </c>
      <c r="B55" s="112">
        <v>86.13</v>
      </c>
      <c r="C55" s="112"/>
      <c r="D55" s="71">
        <v>73.89</v>
      </c>
      <c r="E55" s="72"/>
      <c r="F55" s="118"/>
      <c r="G55" s="73"/>
      <c r="H55" s="74"/>
      <c r="I55" s="75">
        <f>J55/B55</f>
        <v>-0.14211076280041793</v>
      </c>
      <c r="J55" s="76">
        <f>D55-B55</f>
        <v>-12.239999999999995</v>
      </c>
      <c r="K55" s="71"/>
      <c r="L55" s="75"/>
      <c r="M55" s="77"/>
      <c r="N55" s="123">
        <f>N12</f>
        <v>7041.95</v>
      </c>
      <c r="O55" s="123"/>
      <c r="P55" s="124">
        <f>N55*D55/1000000</f>
        <v>0.52032968549999992</v>
      </c>
      <c r="Q55" s="13"/>
    </row>
    <row r="56" spans="1:57" ht="14.25" customHeight="1" x14ac:dyDescent="0.25">
      <c r="A56" s="29"/>
      <c r="B56" s="30"/>
      <c r="C56" s="3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3"/>
    </row>
    <row r="57" spans="1:57" ht="13.15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3.15" x14ac:dyDescent="0.2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3.15" x14ac:dyDescent="0.2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3.15" x14ac:dyDescent="0.2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3.15" x14ac:dyDescent="0.2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3.15" x14ac:dyDescent="0.2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3.15" x14ac:dyDescent="0.2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3.15" x14ac:dyDescent="0.2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3.15" x14ac:dyDescent="0.2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3.15" x14ac:dyDescent="0.2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3.15" x14ac:dyDescent="0.2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3.15" x14ac:dyDescent="0.2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3.15" x14ac:dyDescent="0.2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3.15" x14ac:dyDescent="0.2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3.15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3.15" x14ac:dyDescent="0.2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x14ac:dyDescent="0.2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x14ac:dyDescent="0.2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x14ac:dyDescent="0.2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x14ac:dyDescent="0.2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x14ac:dyDescent="0.2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x14ac:dyDescent="0.2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x14ac:dyDescent="0.2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x14ac:dyDescent="0.2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x14ac:dyDescent="0.2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x14ac:dyDescent="0.2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x14ac:dyDescent="0.2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x14ac:dyDescent="0.2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x14ac:dyDescent="0.2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x14ac:dyDescent="0.2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x14ac:dyDescent="0.2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x14ac:dyDescent="0.2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x14ac:dyDescent="0.2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x14ac:dyDescent="0.2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x14ac:dyDescent="0.2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x14ac:dyDescent="0.2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x14ac:dyDescent="0.2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x14ac:dyDescent="0.2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x14ac:dyDescent="0.2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x14ac:dyDescent="0.2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x14ac:dyDescent="0.2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x14ac:dyDescent="0.2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x14ac:dyDescent="0.2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x14ac:dyDescent="0.2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x14ac:dyDescent="0.2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x14ac:dyDescent="0.2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x14ac:dyDescent="0.2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x14ac:dyDescent="0.2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x14ac:dyDescent="0.2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x14ac:dyDescent="0.2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x14ac:dyDescent="0.2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x14ac:dyDescent="0.2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x14ac:dyDescent="0.2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x14ac:dyDescent="0.2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x14ac:dyDescent="0.2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x14ac:dyDescent="0.2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x14ac:dyDescent="0.2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x14ac:dyDescent="0.2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x14ac:dyDescent="0.2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x14ac:dyDescent="0.2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x14ac:dyDescent="0.2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x14ac:dyDescent="0.2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x14ac:dyDescent="0.2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x14ac:dyDescent="0.2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x14ac:dyDescent="0.2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x14ac:dyDescent="0.2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x14ac:dyDescent="0.2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x14ac:dyDescent="0.2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x14ac:dyDescent="0.2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x14ac:dyDescent="0.2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x14ac:dyDescent="0.2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x14ac:dyDescent="0.2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x14ac:dyDescent="0.2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x14ac:dyDescent="0.2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x14ac:dyDescent="0.2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x14ac:dyDescent="0.2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x14ac:dyDescent="0.2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x14ac:dyDescent="0.2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x14ac:dyDescent="0.2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x14ac:dyDescent="0.2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x14ac:dyDescent="0.2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x14ac:dyDescent="0.2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x14ac:dyDescent="0.2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x14ac:dyDescent="0.2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x14ac:dyDescent="0.2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x14ac:dyDescent="0.2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x14ac:dyDescent="0.2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x14ac:dyDescent="0.2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x14ac:dyDescent="0.2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x14ac:dyDescent="0.2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x14ac:dyDescent="0.2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x14ac:dyDescent="0.2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x14ac:dyDescent="0.2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x14ac:dyDescent="0.2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x14ac:dyDescent="0.2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x14ac:dyDescent="0.2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x14ac:dyDescent="0.2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x14ac:dyDescent="0.2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x14ac:dyDescent="0.2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x14ac:dyDescent="0.2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x14ac:dyDescent="0.2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x14ac:dyDescent="0.2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x14ac:dyDescent="0.2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x14ac:dyDescent="0.2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x14ac:dyDescent="0.2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x14ac:dyDescent="0.2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x14ac:dyDescent="0.2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x14ac:dyDescent="0.2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x14ac:dyDescent="0.2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x14ac:dyDescent="0.2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x14ac:dyDescent="0.2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x14ac:dyDescent="0.2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x14ac:dyDescent="0.2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x14ac:dyDescent="0.2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x14ac:dyDescent="0.2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x14ac:dyDescent="0.2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x14ac:dyDescent="0.2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x14ac:dyDescent="0.2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x14ac:dyDescent="0.2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</row>
    <row r="176" spans="1:57" x14ac:dyDescent="0.2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</row>
    <row r="177" spans="1:57" x14ac:dyDescent="0.2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</row>
    <row r="178" spans="1:57" x14ac:dyDescent="0.2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</row>
    <row r="179" spans="1:57" x14ac:dyDescent="0.2">
      <c r="A179" s="32"/>
    </row>
    <row r="180" spans="1:57" x14ac:dyDescent="0.2">
      <c r="A180" s="32"/>
    </row>
    <row r="181" spans="1:57" x14ac:dyDescent="0.2">
      <c r="A181" s="32"/>
    </row>
    <row r="182" spans="1:57" x14ac:dyDescent="0.2">
      <c r="A182" s="32"/>
    </row>
    <row r="183" spans="1:57" x14ac:dyDescent="0.2">
      <c r="A183" s="32"/>
    </row>
    <row r="184" spans="1:57" x14ac:dyDescent="0.2">
      <c r="A184" s="32"/>
    </row>
    <row r="185" spans="1:57" x14ac:dyDescent="0.2">
      <c r="A185" s="32"/>
    </row>
    <row r="186" spans="1:57" x14ac:dyDescent="0.2">
      <c r="A186" s="32"/>
    </row>
    <row r="187" spans="1:57" x14ac:dyDescent="0.2">
      <c r="A187" s="32"/>
    </row>
    <row r="188" spans="1:57" x14ac:dyDescent="0.2">
      <c r="A188" s="32"/>
    </row>
    <row r="189" spans="1:57" x14ac:dyDescent="0.2">
      <c r="A189" s="32"/>
    </row>
    <row r="190" spans="1:57" x14ac:dyDescent="0.2">
      <c r="A190" s="32"/>
    </row>
    <row r="191" spans="1:57" x14ac:dyDescent="0.2">
      <c r="A191" s="32"/>
    </row>
    <row r="192" spans="1:57" x14ac:dyDescent="0.2">
      <c r="A192" s="32"/>
    </row>
    <row r="193" spans="1:15" x14ac:dyDescent="0.2">
      <c r="A193" s="32"/>
    </row>
    <row r="194" spans="1:15" x14ac:dyDescent="0.2">
      <c r="A194" s="32"/>
      <c r="B194" s="1"/>
      <c r="M194" s="1"/>
      <c r="N194" s="1"/>
      <c r="O194" s="1"/>
    </row>
    <row r="195" spans="1:15" x14ac:dyDescent="0.2">
      <c r="A195" s="32"/>
      <c r="B195" s="1"/>
      <c r="M195" s="1"/>
      <c r="N195" s="1"/>
      <c r="O195" s="1"/>
    </row>
    <row r="196" spans="1:15" x14ac:dyDescent="0.2">
      <c r="A196" s="32"/>
      <c r="B196" s="1"/>
      <c r="M196" s="1"/>
      <c r="N196" s="1"/>
      <c r="O196" s="1"/>
    </row>
    <row r="197" spans="1:15" x14ac:dyDescent="0.2">
      <c r="A197" s="32"/>
      <c r="B197" s="1"/>
      <c r="M197" s="1"/>
      <c r="N197" s="1"/>
      <c r="O197" s="1"/>
    </row>
    <row r="198" spans="1:15" x14ac:dyDescent="0.2">
      <c r="A198" s="32"/>
      <c r="B198" s="1"/>
      <c r="M198" s="1"/>
      <c r="N198" s="1"/>
      <c r="O198" s="1"/>
    </row>
    <row r="199" spans="1:15" x14ac:dyDescent="0.2">
      <c r="A199" s="32"/>
      <c r="B199" s="1"/>
      <c r="M199" s="1"/>
      <c r="N199" s="1"/>
      <c r="O199" s="1"/>
    </row>
    <row r="200" spans="1:15" x14ac:dyDescent="0.2">
      <c r="A200" s="32"/>
      <c r="B200" s="1"/>
      <c r="M200" s="1"/>
      <c r="N200" s="1"/>
      <c r="O200" s="1"/>
    </row>
    <row r="201" spans="1:15" x14ac:dyDescent="0.2">
      <c r="A201" s="32"/>
      <c r="B201" s="1"/>
      <c r="M201" s="1"/>
      <c r="N201" s="1"/>
      <c r="O201" s="1"/>
    </row>
    <row r="202" spans="1:15" x14ac:dyDescent="0.2">
      <c r="A202" s="32"/>
      <c r="B202" s="1"/>
      <c r="M202" s="1"/>
      <c r="N202" s="1"/>
      <c r="O202" s="1"/>
    </row>
    <row r="203" spans="1:15" x14ac:dyDescent="0.2">
      <c r="A203" s="32"/>
      <c r="B203" s="1"/>
      <c r="M203" s="1"/>
      <c r="N203" s="1"/>
      <c r="O203" s="1"/>
    </row>
    <row r="204" spans="1:15" x14ac:dyDescent="0.2">
      <c r="A204" s="32"/>
      <c r="B204" s="1"/>
      <c r="M204" s="1"/>
      <c r="N204" s="1"/>
      <c r="O204" s="1"/>
    </row>
    <row r="205" spans="1:15" x14ac:dyDescent="0.2">
      <c r="A205" s="32"/>
      <c r="B205" s="1"/>
      <c r="M205" s="1"/>
      <c r="N205" s="1"/>
      <c r="O205" s="1"/>
    </row>
    <row r="206" spans="1:15" x14ac:dyDescent="0.2">
      <c r="A206" s="32"/>
      <c r="B206" s="1"/>
      <c r="M206" s="1"/>
      <c r="N206" s="1"/>
      <c r="O206" s="1"/>
    </row>
    <row r="207" spans="1:15" x14ac:dyDescent="0.2">
      <c r="A207" s="32"/>
      <c r="B207" s="1"/>
      <c r="M207" s="1"/>
      <c r="N207" s="1"/>
      <c r="O207" s="1"/>
    </row>
    <row r="208" spans="1:15" x14ac:dyDescent="0.2">
      <c r="A208" s="32"/>
      <c r="B208" s="1"/>
      <c r="M208" s="1"/>
      <c r="N208" s="1"/>
      <c r="O208" s="1"/>
    </row>
    <row r="209" spans="1:15" x14ac:dyDescent="0.2">
      <c r="A209" s="32"/>
      <c r="B209" s="1"/>
      <c r="M209" s="1"/>
      <c r="N209" s="1"/>
      <c r="O209" s="1"/>
    </row>
    <row r="210" spans="1:15" x14ac:dyDescent="0.2">
      <c r="A210" s="32"/>
      <c r="B210" s="1"/>
      <c r="M210" s="1"/>
      <c r="N210" s="1"/>
      <c r="O210" s="1"/>
    </row>
    <row r="211" spans="1:15" x14ac:dyDescent="0.2">
      <c r="A211" s="32"/>
      <c r="B211" s="1"/>
      <c r="M211" s="1"/>
      <c r="N211" s="1"/>
      <c r="O211" s="1"/>
    </row>
    <row r="212" spans="1:15" x14ac:dyDescent="0.2">
      <c r="A212" s="32"/>
      <c r="B212" s="1"/>
      <c r="M212" s="1"/>
      <c r="N212" s="1"/>
      <c r="O212" s="1"/>
    </row>
    <row r="213" spans="1:15" x14ac:dyDescent="0.2">
      <c r="A213" s="32"/>
      <c r="B213" s="1"/>
      <c r="M213" s="1"/>
      <c r="N213" s="1"/>
      <c r="O213" s="1"/>
    </row>
    <row r="214" spans="1:15" x14ac:dyDescent="0.2">
      <c r="A214" s="32"/>
      <c r="B214" s="1"/>
      <c r="M214" s="1"/>
      <c r="N214" s="1"/>
      <c r="O214" s="1"/>
    </row>
    <row r="215" spans="1:15" x14ac:dyDescent="0.2">
      <c r="A215" s="32"/>
      <c r="B215" s="1"/>
      <c r="M215" s="1"/>
      <c r="N215" s="1"/>
      <c r="O215" s="1"/>
    </row>
    <row r="216" spans="1:15" x14ac:dyDescent="0.2">
      <c r="A216" s="32"/>
      <c r="B216" s="1"/>
      <c r="M216" s="1"/>
      <c r="N216" s="1"/>
      <c r="O216" s="1"/>
    </row>
    <row r="217" spans="1:15" x14ac:dyDescent="0.2">
      <c r="A217" s="32"/>
      <c r="B217" s="1"/>
      <c r="M217" s="1"/>
      <c r="N217" s="1"/>
      <c r="O217" s="1"/>
    </row>
    <row r="218" spans="1:15" x14ac:dyDescent="0.2">
      <c r="A218" s="32"/>
      <c r="B218" s="1"/>
      <c r="M218" s="1"/>
      <c r="N218" s="1"/>
      <c r="O218" s="1"/>
    </row>
    <row r="219" spans="1:15" x14ac:dyDescent="0.2">
      <c r="A219" s="32"/>
      <c r="B219" s="1"/>
      <c r="M219" s="1"/>
      <c r="N219" s="1"/>
      <c r="O219" s="1"/>
    </row>
    <row r="220" spans="1:15" x14ac:dyDescent="0.2">
      <c r="A220" s="32"/>
      <c r="B220" s="1"/>
      <c r="M220" s="1"/>
      <c r="N220" s="1"/>
      <c r="O220" s="1"/>
    </row>
    <row r="221" spans="1:15" x14ac:dyDescent="0.2">
      <c r="A221" s="32"/>
      <c r="B221" s="1"/>
      <c r="M221" s="1"/>
      <c r="N221" s="1"/>
      <c r="O221" s="1"/>
    </row>
    <row r="222" spans="1:15" x14ac:dyDescent="0.2">
      <c r="A222" s="32"/>
      <c r="B222" s="1"/>
      <c r="M222" s="1"/>
      <c r="N222" s="1"/>
      <c r="O222" s="1"/>
    </row>
    <row r="223" spans="1:15" x14ac:dyDescent="0.2">
      <c r="A223" s="32"/>
      <c r="B223" s="1"/>
      <c r="M223" s="1"/>
      <c r="N223" s="1"/>
      <c r="O223" s="1"/>
    </row>
    <row r="224" spans="1:15" x14ac:dyDescent="0.2">
      <c r="A224" s="32"/>
      <c r="B224" s="1"/>
      <c r="M224" s="1"/>
      <c r="N224" s="1"/>
      <c r="O224" s="1"/>
    </row>
    <row r="225" spans="1:15" x14ac:dyDescent="0.2">
      <c r="A225" s="32"/>
      <c r="B225" s="1"/>
      <c r="M225" s="1"/>
      <c r="N225" s="1"/>
      <c r="O225" s="1"/>
    </row>
    <row r="226" spans="1:15" x14ac:dyDescent="0.2">
      <c r="A226" s="32"/>
      <c r="B226" s="1"/>
      <c r="M226" s="1"/>
      <c r="N226" s="1"/>
      <c r="O226" s="1"/>
    </row>
    <row r="227" spans="1:15" x14ac:dyDescent="0.2">
      <c r="A227" s="32"/>
      <c r="B227" s="1"/>
      <c r="M227" s="1"/>
      <c r="N227" s="1"/>
      <c r="O227" s="1"/>
    </row>
    <row r="228" spans="1:15" x14ac:dyDescent="0.2">
      <c r="A228" s="32"/>
      <c r="B228" s="1"/>
      <c r="M228" s="1"/>
      <c r="N228" s="1"/>
      <c r="O228" s="1"/>
    </row>
    <row r="229" spans="1:15" x14ac:dyDescent="0.2">
      <c r="A229" s="32"/>
      <c r="B229" s="1"/>
      <c r="M229" s="1"/>
      <c r="N229" s="1"/>
      <c r="O229" s="1"/>
    </row>
    <row r="230" spans="1:15" x14ac:dyDescent="0.2">
      <c r="A230" s="32"/>
      <c r="B230" s="1"/>
      <c r="M230" s="1"/>
      <c r="N230" s="1"/>
      <c r="O230" s="1"/>
    </row>
    <row r="231" spans="1:15" x14ac:dyDescent="0.2">
      <c r="A231" s="32"/>
      <c r="B231" s="1"/>
      <c r="M231" s="1"/>
      <c r="N231" s="1"/>
      <c r="O231" s="1"/>
    </row>
    <row r="232" spans="1:15" x14ac:dyDescent="0.2">
      <c r="A232" s="32"/>
      <c r="B232" s="1"/>
      <c r="M232" s="1"/>
      <c r="N232" s="1"/>
      <c r="O232" s="1"/>
    </row>
    <row r="233" spans="1:15" x14ac:dyDescent="0.2">
      <c r="A233" s="32"/>
      <c r="B233" s="1"/>
      <c r="M233" s="1"/>
      <c r="N233" s="1"/>
      <c r="O233" s="1"/>
    </row>
    <row r="234" spans="1:15" x14ac:dyDescent="0.2">
      <c r="A234" s="32"/>
      <c r="B234" s="1"/>
      <c r="M234" s="1"/>
      <c r="N234" s="1"/>
      <c r="O234" s="1"/>
    </row>
    <row r="235" spans="1:15" x14ac:dyDescent="0.2">
      <c r="A235" s="32"/>
      <c r="B235" s="1"/>
      <c r="M235" s="1"/>
      <c r="N235" s="1"/>
      <c r="O235" s="1"/>
    </row>
    <row r="236" spans="1:15" x14ac:dyDescent="0.2">
      <c r="A236" s="32"/>
      <c r="B236" s="1"/>
      <c r="M236" s="1"/>
      <c r="N236" s="1"/>
      <c r="O236" s="1"/>
    </row>
    <row r="237" spans="1:15" x14ac:dyDescent="0.2">
      <c r="A237" s="32"/>
      <c r="B237" s="1"/>
      <c r="M237" s="1"/>
      <c r="N237" s="1"/>
      <c r="O237" s="1"/>
    </row>
    <row r="238" spans="1:15" x14ac:dyDescent="0.2">
      <c r="A238" s="32"/>
      <c r="B238" s="1"/>
      <c r="M238" s="1"/>
      <c r="N238" s="1"/>
      <c r="O238" s="1"/>
    </row>
    <row r="239" spans="1:15" x14ac:dyDescent="0.2">
      <c r="A239" s="32"/>
      <c r="B239" s="1"/>
      <c r="M239" s="1"/>
      <c r="N239" s="1"/>
      <c r="O239" s="1"/>
    </row>
    <row r="240" spans="1:15" x14ac:dyDescent="0.2">
      <c r="A240" s="32"/>
      <c r="B240" s="1"/>
      <c r="M240" s="1"/>
      <c r="N240" s="1"/>
      <c r="O240" s="1"/>
    </row>
    <row r="241" spans="1:15" x14ac:dyDescent="0.2">
      <c r="A241" s="32"/>
      <c r="B241" s="1"/>
      <c r="M241" s="1"/>
      <c r="N241" s="1"/>
      <c r="O241" s="1"/>
    </row>
    <row r="242" spans="1:15" x14ac:dyDescent="0.2">
      <c r="A242" s="32"/>
      <c r="B242" s="1"/>
      <c r="M242" s="1"/>
      <c r="N242" s="1"/>
      <c r="O242" s="1"/>
    </row>
    <row r="243" spans="1:15" x14ac:dyDescent="0.2">
      <c r="A243" s="32"/>
      <c r="B243" s="1"/>
      <c r="M243" s="1"/>
      <c r="N243" s="1"/>
      <c r="O243" s="1"/>
    </row>
    <row r="244" spans="1:15" x14ac:dyDescent="0.2">
      <c r="A244" s="32"/>
      <c r="B244" s="1"/>
      <c r="M244" s="1"/>
      <c r="N244" s="1"/>
      <c r="O244" s="1"/>
    </row>
    <row r="245" spans="1:15" x14ac:dyDescent="0.2">
      <c r="A245" s="32"/>
      <c r="B245" s="1"/>
      <c r="M245" s="1"/>
      <c r="N245" s="1"/>
      <c r="O245" s="1"/>
    </row>
    <row r="246" spans="1:15" x14ac:dyDescent="0.2">
      <c r="A246" s="32"/>
      <c r="B246" s="1"/>
      <c r="M246" s="1"/>
      <c r="N246" s="1"/>
      <c r="O246" s="1"/>
    </row>
    <row r="247" spans="1:15" x14ac:dyDescent="0.2">
      <c r="A247" s="32"/>
      <c r="B247" s="1"/>
      <c r="M247" s="1"/>
      <c r="N247" s="1"/>
      <c r="O247" s="1"/>
    </row>
    <row r="248" spans="1:15" x14ac:dyDescent="0.2">
      <c r="A248" s="32"/>
      <c r="B248" s="1"/>
      <c r="M248" s="1"/>
      <c r="N248" s="1"/>
      <c r="O248" s="1"/>
    </row>
    <row r="249" spans="1:15" x14ac:dyDescent="0.2">
      <c r="A249" s="32"/>
      <c r="B249" s="1"/>
      <c r="M249" s="1"/>
      <c r="N249" s="1"/>
      <c r="O249" s="1"/>
    </row>
    <row r="250" spans="1:15" x14ac:dyDescent="0.2">
      <c r="A250" s="32"/>
      <c r="B250" s="1"/>
      <c r="M250" s="1"/>
      <c r="N250" s="1"/>
      <c r="O250" s="1"/>
    </row>
    <row r="251" spans="1:15" x14ac:dyDescent="0.2">
      <c r="A251" s="32"/>
      <c r="B251" s="1"/>
      <c r="M251" s="1"/>
      <c r="N251" s="1"/>
      <c r="O251" s="1"/>
    </row>
    <row r="252" spans="1:15" x14ac:dyDescent="0.2">
      <c r="A252" s="32"/>
      <c r="B252" s="1"/>
      <c r="M252" s="1"/>
      <c r="N252" s="1"/>
      <c r="O252" s="1"/>
    </row>
    <row r="253" spans="1:15" x14ac:dyDescent="0.2">
      <c r="A253" s="32"/>
      <c r="B253" s="1"/>
      <c r="M253" s="1"/>
      <c r="N253" s="1"/>
      <c r="O253" s="1"/>
    </row>
    <row r="254" spans="1:15" x14ac:dyDescent="0.2">
      <c r="A254" s="32"/>
      <c r="B254" s="1"/>
      <c r="M254" s="1"/>
      <c r="N254" s="1"/>
      <c r="O254" s="1"/>
    </row>
    <row r="255" spans="1:15" x14ac:dyDescent="0.2">
      <c r="A255" s="32"/>
      <c r="B255" s="1"/>
      <c r="M255" s="1"/>
      <c r="N255" s="1"/>
      <c r="O255" s="1"/>
    </row>
    <row r="256" spans="1:15" x14ac:dyDescent="0.2">
      <c r="A256" s="32"/>
      <c r="B256" s="1"/>
      <c r="M256" s="1"/>
      <c r="N256" s="1"/>
      <c r="O256" s="1"/>
    </row>
    <row r="257" spans="1:15" x14ac:dyDescent="0.2">
      <c r="A257" s="32"/>
      <c r="B257" s="1"/>
      <c r="M257" s="1"/>
      <c r="N257" s="1"/>
      <c r="O257" s="1"/>
    </row>
    <row r="258" spans="1:15" x14ac:dyDescent="0.2">
      <c r="A258" s="32"/>
      <c r="B258" s="1"/>
      <c r="M258" s="1"/>
      <c r="N258" s="1"/>
      <c r="O258" s="1"/>
    </row>
    <row r="259" spans="1:15" x14ac:dyDescent="0.2">
      <c r="A259" s="32"/>
      <c r="B259" s="1"/>
      <c r="M259" s="1"/>
      <c r="N259" s="1"/>
      <c r="O259" s="1"/>
    </row>
    <row r="260" spans="1:15" x14ac:dyDescent="0.2">
      <c r="A260" s="32"/>
      <c r="B260" s="1"/>
      <c r="M260" s="1"/>
      <c r="N260" s="1"/>
      <c r="O260" s="1"/>
    </row>
    <row r="261" spans="1:15" x14ac:dyDescent="0.2">
      <c r="A261" s="32"/>
      <c r="B261" s="1"/>
      <c r="M261" s="1"/>
      <c r="N261" s="1"/>
      <c r="O261" s="1"/>
    </row>
    <row r="262" spans="1:15" x14ac:dyDescent="0.2">
      <c r="A262" s="32"/>
      <c r="B262" s="1"/>
      <c r="M262" s="1"/>
      <c r="N262" s="1"/>
      <c r="O262" s="1"/>
    </row>
    <row r="263" spans="1:15" x14ac:dyDescent="0.2">
      <c r="A263" s="32"/>
      <c r="B263" s="1"/>
      <c r="M263" s="1"/>
      <c r="N263" s="1"/>
      <c r="O263" s="1"/>
    </row>
    <row r="264" spans="1:15" x14ac:dyDescent="0.2">
      <c r="A264" s="32"/>
      <c r="B264" s="1"/>
      <c r="M264" s="1"/>
      <c r="N264" s="1"/>
      <c r="O264" s="1"/>
    </row>
    <row r="265" spans="1:15" x14ac:dyDescent="0.2">
      <c r="A265" s="32"/>
      <c r="B265" s="1"/>
      <c r="M265" s="1"/>
      <c r="N265" s="1"/>
      <c r="O265" s="1"/>
    </row>
    <row r="266" spans="1:15" x14ac:dyDescent="0.2">
      <c r="A266" s="32"/>
      <c r="B266" s="1"/>
      <c r="M266" s="1"/>
      <c r="N266" s="1"/>
      <c r="O266" s="1"/>
    </row>
    <row r="267" spans="1:15" x14ac:dyDescent="0.2">
      <c r="A267" s="32"/>
      <c r="B267" s="1"/>
      <c r="M267" s="1"/>
      <c r="N267" s="1"/>
      <c r="O267" s="1"/>
    </row>
    <row r="268" spans="1:15" x14ac:dyDescent="0.2">
      <c r="A268" s="32"/>
      <c r="B268" s="1"/>
      <c r="M268" s="1"/>
      <c r="N268" s="1"/>
      <c r="O268" s="1"/>
    </row>
    <row r="269" spans="1:15" x14ac:dyDescent="0.2">
      <c r="A269" s="32"/>
      <c r="B269" s="1"/>
      <c r="M269" s="1"/>
      <c r="N269" s="1"/>
      <c r="O269" s="1"/>
    </row>
    <row r="270" spans="1:15" x14ac:dyDescent="0.2">
      <c r="A270" s="32"/>
      <c r="B270" s="1"/>
      <c r="M270" s="1"/>
      <c r="N270" s="1"/>
      <c r="O270" s="1"/>
    </row>
    <row r="271" spans="1:15" x14ac:dyDescent="0.2">
      <c r="A271" s="32"/>
      <c r="B271" s="1"/>
      <c r="M271" s="1"/>
      <c r="N271" s="1"/>
      <c r="O271" s="1"/>
    </row>
    <row r="272" spans="1:15" x14ac:dyDescent="0.2">
      <c r="A272" s="32"/>
      <c r="B272" s="1"/>
      <c r="M272" s="1"/>
      <c r="N272" s="1"/>
      <c r="O272" s="1"/>
    </row>
    <row r="273" spans="1:15" x14ac:dyDescent="0.2">
      <c r="A273" s="32"/>
      <c r="B273" s="1"/>
      <c r="M273" s="1"/>
      <c r="N273" s="1"/>
      <c r="O273" s="1"/>
    </row>
    <row r="274" spans="1:15" x14ac:dyDescent="0.2">
      <c r="A274" s="32"/>
      <c r="B274" s="1"/>
      <c r="M274" s="1"/>
      <c r="N274" s="1"/>
      <c r="O274" s="1"/>
    </row>
    <row r="275" spans="1:15" x14ac:dyDescent="0.2">
      <c r="A275" s="32"/>
      <c r="B275" s="1"/>
      <c r="M275" s="1"/>
      <c r="N275" s="1"/>
      <c r="O275" s="1"/>
    </row>
    <row r="276" spans="1:15" x14ac:dyDescent="0.2">
      <c r="A276" s="32"/>
      <c r="B276" s="1"/>
      <c r="M276" s="1"/>
      <c r="N276" s="1"/>
      <c r="O276" s="1"/>
    </row>
    <row r="277" spans="1:15" x14ac:dyDescent="0.2">
      <c r="A277" s="32"/>
      <c r="B277" s="1"/>
      <c r="M277" s="1"/>
      <c r="N277" s="1"/>
      <c r="O277" s="1"/>
    </row>
    <row r="278" spans="1:15" x14ac:dyDescent="0.2">
      <c r="A278" s="32"/>
      <c r="B278" s="1"/>
      <c r="M278" s="1"/>
      <c r="N278" s="1"/>
      <c r="O278" s="1"/>
    </row>
    <row r="279" spans="1:15" x14ac:dyDescent="0.2">
      <c r="A279" s="32"/>
      <c r="B279" s="1"/>
      <c r="M279" s="1"/>
      <c r="N279" s="1"/>
      <c r="O279" s="1"/>
    </row>
    <row r="280" spans="1:15" x14ac:dyDescent="0.2">
      <c r="A280" s="32"/>
      <c r="B280" s="1"/>
      <c r="M280" s="1"/>
      <c r="N280" s="1"/>
      <c r="O280" s="1"/>
    </row>
    <row r="281" spans="1:15" x14ac:dyDescent="0.2">
      <c r="A281" s="32"/>
      <c r="B281" s="1"/>
      <c r="M281" s="1"/>
      <c r="N281" s="1"/>
      <c r="O281" s="1"/>
    </row>
    <row r="282" spans="1:15" x14ac:dyDescent="0.2">
      <c r="A282" s="32"/>
      <c r="B282" s="1"/>
      <c r="M282" s="1"/>
      <c r="N282" s="1"/>
      <c r="O282" s="1"/>
    </row>
    <row r="283" spans="1:15" x14ac:dyDescent="0.2">
      <c r="A283" s="32"/>
      <c r="B283" s="1"/>
      <c r="M283" s="1"/>
      <c r="N283" s="1"/>
      <c r="O283" s="1"/>
    </row>
    <row r="284" spans="1:15" x14ac:dyDescent="0.2">
      <c r="A284" s="32"/>
      <c r="B284" s="1"/>
      <c r="M284" s="1"/>
      <c r="N284" s="1"/>
      <c r="O284" s="1"/>
    </row>
    <row r="285" spans="1:15" x14ac:dyDescent="0.2">
      <c r="A285" s="32"/>
      <c r="B285" s="1"/>
      <c r="M285" s="1"/>
      <c r="N285" s="1"/>
      <c r="O285" s="1"/>
    </row>
    <row r="286" spans="1:15" x14ac:dyDescent="0.2">
      <c r="A286" s="32"/>
      <c r="B286" s="1"/>
      <c r="M286" s="1"/>
      <c r="N286" s="1"/>
      <c r="O286" s="1"/>
    </row>
    <row r="287" spans="1:15" x14ac:dyDescent="0.2">
      <c r="A287" s="32"/>
      <c r="B287" s="1"/>
      <c r="M287" s="1"/>
      <c r="N287" s="1"/>
      <c r="O287" s="1"/>
    </row>
    <row r="288" spans="1:15" x14ac:dyDescent="0.2">
      <c r="A288" s="32"/>
      <c r="B288" s="1"/>
      <c r="M288" s="1"/>
      <c r="N288" s="1"/>
      <c r="O288" s="1"/>
    </row>
    <row r="289" spans="1:15" x14ac:dyDescent="0.2">
      <c r="A289" s="32"/>
      <c r="B289" s="1"/>
      <c r="M289" s="1"/>
      <c r="N289" s="1"/>
      <c r="O289" s="1"/>
    </row>
    <row r="290" spans="1:15" x14ac:dyDescent="0.2">
      <c r="A290" s="32"/>
      <c r="B290" s="1"/>
      <c r="M290" s="1"/>
      <c r="N290" s="1"/>
      <c r="O290" s="1"/>
    </row>
    <row r="291" spans="1:15" x14ac:dyDescent="0.2">
      <c r="A291" s="32"/>
      <c r="B291" s="1"/>
      <c r="M291" s="1"/>
      <c r="N291" s="1"/>
      <c r="O291" s="1"/>
    </row>
    <row r="292" spans="1:15" x14ac:dyDescent="0.2">
      <c r="A292" s="32"/>
      <c r="B292" s="1"/>
      <c r="M292" s="1"/>
      <c r="N292" s="1"/>
      <c r="O292" s="1"/>
    </row>
    <row r="293" spans="1:15" x14ac:dyDescent="0.2">
      <c r="A293" s="32"/>
      <c r="B293" s="1"/>
      <c r="M293" s="1"/>
      <c r="N293" s="1"/>
      <c r="O293" s="1"/>
    </row>
    <row r="294" spans="1:15" x14ac:dyDescent="0.2">
      <c r="A294" s="32"/>
      <c r="B294" s="1"/>
      <c r="M294" s="1"/>
      <c r="N294" s="1"/>
      <c r="O294" s="1"/>
    </row>
    <row r="295" spans="1:15" x14ac:dyDescent="0.2">
      <c r="A295" s="32"/>
      <c r="B295" s="1"/>
      <c r="M295" s="1"/>
      <c r="N295" s="1"/>
      <c r="O295" s="1"/>
    </row>
    <row r="296" spans="1:15" x14ac:dyDescent="0.2">
      <c r="A296" s="32"/>
      <c r="B296" s="1"/>
      <c r="M296" s="1"/>
      <c r="N296" s="1"/>
      <c r="O296" s="1"/>
    </row>
    <row r="297" spans="1:15" x14ac:dyDescent="0.2">
      <c r="A297" s="32"/>
      <c r="B297" s="1"/>
      <c r="M297" s="1"/>
      <c r="N297" s="1"/>
      <c r="O297" s="1"/>
    </row>
    <row r="298" spans="1:15" x14ac:dyDescent="0.2">
      <c r="A298" s="32"/>
      <c r="B298" s="1"/>
      <c r="M298" s="1"/>
      <c r="N298" s="1"/>
      <c r="O298" s="1"/>
    </row>
    <row r="299" spans="1:15" x14ac:dyDescent="0.2">
      <c r="A299" s="32"/>
      <c r="B299" s="1"/>
      <c r="M299" s="1"/>
      <c r="N299" s="1"/>
      <c r="O299" s="1"/>
    </row>
    <row r="300" spans="1:15" x14ac:dyDescent="0.2">
      <c r="A300" s="32"/>
      <c r="B300" s="1"/>
      <c r="M300" s="1"/>
      <c r="N300" s="1"/>
      <c r="O300" s="1"/>
    </row>
    <row r="301" spans="1:15" x14ac:dyDescent="0.2">
      <c r="A301" s="32"/>
      <c r="B301" s="1"/>
      <c r="M301" s="1"/>
      <c r="N301" s="1"/>
      <c r="O301" s="1"/>
    </row>
    <row r="302" spans="1:15" x14ac:dyDescent="0.2">
      <c r="A302" s="32"/>
      <c r="B302" s="1"/>
      <c r="M302" s="1"/>
      <c r="N302" s="1"/>
      <c r="O302" s="1"/>
    </row>
    <row r="303" spans="1:15" x14ac:dyDescent="0.2">
      <c r="A303" s="32"/>
      <c r="B303" s="1"/>
      <c r="M303" s="1"/>
      <c r="N303" s="1"/>
      <c r="O303" s="1"/>
    </row>
    <row r="304" spans="1:15" x14ac:dyDescent="0.2">
      <c r="A304" s="32"/>
      <c r="B304" s="1"/>
      <c r="M304" s="1"/>
      <c r="N304" s="1"/>
      <c r="O304" s="1"/>
    </row>
    <row r="305" spans="1:15" x14ac:dyDescent="0.2">
      <c r="A305" s="32"/>
      <c r="B305" s="1"/>
      <c r="M305" s="1"/>
      <c r="N305" s="1"/>
      <c r="O305" s="1"/>
    </row>
    <row r="306" spans="1:15" x14ac:dyDescent="0.2">
      <c r="A306" s="32"/>
      <c r="B306" s="1"/>
      <c r="M306" s="1"/>
      <c r="N306" s="1"/>
      <c r="O306" s="1"/>
    </row>
    <row r="307" spans="1:15" x14ac:dyDescent="0.2">
      <c r="A307" s="32"/>
      <c r="B307" s="1"/>
      <c r="M307" s="1"/>
      <c r="N307" s="1"/>
      <c r="O307" s="1"/>
    </row>
    <row r="308" spans="1:15" x14ac:dyDescent="0.2">
      <c r="A308" s="32"/>
      <c r="B308" s="1"/>
      <c r="M308" s="1"/>
      <c r="N308" s="1"/>
      <c r="O308" s="1"/>
    </row>
    <row r="309" spans="1:15" x14ac:dyDescent="0.2">
      <c r="A309" s="32"/>
      <c r="B309" s="1"/>
      <c r="M309" s="1"/>
      <c r="N309" s="1"/>
      <c r="O309" s="1"/>
    </row>
    <row r="310" spans="1:15" x14ac:dyDescent="0.2">
      <c r="A310" s="32"/>
      <c r="B310" s="1"/>
      <c r="M310" s="1"/>
      <c r="N310" s="1"/>
      <c r="O310" s="1"/>
    </row>
    <row r="311" spans="1:15" x14ac:dyDescent="0.2">
      <c r="A311" s="32"/>
      <c r="B311" s="1"/>
      <c r="M311" s="1"/>
      <c r="N311" s="1"/>
      <c r="O311" s="1"/>
    </row>
    <row r="312" spans="1:15" x14ac:dyDescent="0.2">
      <c r="A312" s="32"/>
      <c r="B312" s="1"/>
      <c r="M312" s="1"/>
      <c r="N312" s="1"/>
      <c r="O312" s="1"/>
    </row>
    <row r="313" spans="1:15" x14ac:dyDescent="0.2">
      <c r="A313" s="32"/>
      <c r="B313" s="1"/>
      <c r="M313" s="1"/>
      <c r="N313" s="1"/>
      <c r="O313" s="1"/>
    </row>
    <row r="314" spans="1:15" x14ac:dyDescent="0.2">
      <c r="A314" s="32"/>
      <c r="B314" s="1"/>
      <c r="M314" s="1"/>
      <c r="N314" s="1"/>
      <c r="O314" s="1"/>
    </row>
    <row r="315" spans="1:15" x14ac:dyDescent="0.2">
      <c r="A315" s="32"/>
      <c r="B315" s="1"/>
      <c r="M315" s="1"/>
      <c r="N315" s="1"/>
      <c r="O315" s="1"/>
    </row>
    <row r="316" spans="1:15" x14ac:dyDescent="0.2">
      <c r="A316" s="32"/>
      <c r="B316" s="1"/>
      <c r="M316" s="1"/>
      <c r="N316" s="1"/>
      <c r="O316" s="1"/>
    </row>
    <row r="317" spans="1:15" x14ac:dyDescent="0.2">
      <c r="A317" s="32"/>
      <c r="B317" s="1"/>
      <c r="M317" s="1"/>
      <c r="N317" s="1"/>
      <c r="O317" s="1"/>
    </row>
    <row r="318" spans="1:15" x14ac:dyDescent="0.2">
      <c r="A318" s="32"/>
      <c r="B318" s="1"/>
      <c r="M318" s="1"/>
      <c r="N318" s="1"/>
      <c r="O318" s="1"/>
    </row>
    <row r="319" spans="1:15" x14ac:dyDescent="0.2">
      <c r="A319" s="32"/>
      <c r="B319" s="1"/>
      <c r="M319" s="1"/>
      <c r="N319" s="1"/>
      <c r="O319" s="1"/>
    </row>
    <row r="320" spans="1:15" x14ac:dyDescent="0.2">
      <c r="A320" s="32"/>
      <c r="B320" s="1"/>
      <c r="M320" s="1"/>
      <c r="N320" s="1"/>
      <c r="O320" s="1"/>
    </row>
    <row r="321" spans="1:15" x14ac:dyDescent="0.2">
      <c r="A321" s="32"/>
      <c r="B321" s="1"/>
      <c r="M321" s="1"/>
      <c r="N321" s="1"/>
      <c r="O321" s="1"/>
    </row>
    <row r="322" spans="1:15" x14ac:dyDescent="0.2">
      <c r="A322" s="32"/>
      <c r="B322" s="1"/>
      <c r="M322" s="1"/>
      <c r="N322" s="1"/>
      <c r="O322" s="1"/>
    </row>
    <row r="323" spans="1:15" x14ac:dyDescent="0.2">
      <c r="A323" s="32"/>
      <c r="B323" s="1"/>
      <c r="M323" s="1"/>
      <c r="N323" s="1"/>
      <c r="O323" s="1"/>
    </row>
    <row r="324" spans="1:15" x14ac:dyDescent="0.2">
      <c r="A324" s="32"/>
      <c r="B324" s="1"/>
      <c r="M324" s="1"/>
      <c r="N324" s="1"/>
      <c r="O324" s="1"/>
    </row>
    <row r="325" spans="1:15" x14ac:dyDescent="0.2">
      <c r="A325" s="32"/>
      <c r="B325" s="1"/>
      <c r="M325" s="1"/>
      <c r="N325" s="1"/>
      <c r="O325" s="1"/>
    </row>
    <row r="326" spans="1:15" x14ac:dyDescent="0.2">
      <c r="A326" s="32"/>
      <c r="B326" s="1"/>
      <c r="M326" s="1"/>
      <c r="N326" s="1"/>
      <c r="O326" s="1"/>
    </row>
    <row r="327" spans="1:15" x14ac:dyDescent="0.2">
      <c r="A327" s="32"/>
      <c r="B327" s="1"/>
      <c r="M327" s="1"/>
      <c r="N327" s="1"/>
      <c r="O327" s="1"/>
    </row>
    <row r="328" spans="1:15" x14ac:dyDescent="0.2">
      <c r="A328" s="32"/>
      <c r="B328" s="1"/>
      <c r="M328" s="1"/>
      <c r="N328" s="1"/>
      <c r="O328" s="1"/>
    </row>
    <row r="329" spans="1:15" x14ac:dyDescent="0.2">
      <c r="A329" s="32"/>
      <c r="B329" s="1"/>
      <c r="M329" s="1"/>
      <c r="N329" s="1"/>
      <c r="O329" s="1"/>
    </row>
    <row r="330" spans="1:15" x14ac:dyDescent="0.2">
      <c r="A330" s="32"/>
      <c r="B330" s="1"/>
      <c r="M330" s="1"/>
      <c r="N330" s="1"/>
      <c r="O330" s="1"/>
    </row>
    <row r="331" spans="1:15" x14ac:dyDescent="0.2">
      <c r="A331" s="32"/>
      <c r="B331" s="1"/>
      <c r="M331" s="1"/>
      <c r="N331" s="1"/>
      <c r="O331" s="1"/>
    </row>
    <row r="332" spans="1:15" x14ac:dyDescent="0.2">
      <c r="A332" s="32"/>
      <c r="B332" s="1"/>
      <c r="M332" s="1"/>
      <c r="N332" s="1"/>
      <c r="O332" s="1"/>
    </row>
    <row r="333" spans="1:15" x14ac:dyDescent="0.2">
      <c r="A333" s="32"/>
      <c r="B333" s="1"/>
      <c r="M333" s="1"/>
      <c r="N333" s="1"/>
      <c r="O333" s="1"/>
    </row>
    <row r="334" spans="1:15" x14ac:dyDescent="0.2">
      <c r="A334" s="32"/>
      <c r="B334" s="1"/>
      <c r="M334" s="1"/>
      <c r="N334" s="1"/>
      <c r="O334" s="1"/>
    </row>
    <row r="335" spans="1:15" x14ac:dyDescent="0.2">
      <c r="A335" s="32"/>
      <c r="B335" s="1"/>
      <c r="M335" s="1"/>
      <c r="N335" s="1"/>
      <c r="O335" s="1"/>
    </row>
    <row r="336" spans="1:15" x14ac:dyDescent="0.2">
      <c r="A336" s="32"/>
      <c r="B336" s="1"/>
      <c r="M336" s="1"/>
      <c r="N336" s="1"/>
      <c r="O336" s="1"/>
    </row>
    <row r="337" spans="1:15" x14ac:dyDescent="0.2">
      <c r="A337" s="32"/>
      <c r="B337" s="1"/>
      <c r="M337" s="1"/>
      <c r="N337" s="1"/>
      <c r="O337" s="1"/>
    </row>
    <row r="338" spans="1:15" x14ac:dyDescent="0.2">
      <c r="A338" s="32"/>
      <c r="B338" s="1"/>
      <c r="M338" s="1"/>
      <c r="N338" s="1"/>
      <c r="O338" s="1"/>
    </row>
    <row r="339" spans="1:15" x14ac:dyDescent="0.2">
      <c r="A339" s="32"/>
      <c r="B339" s="1"/>
      <c r="M339" s="1"/>
      <c r="N339" s="1"/>
      <c r="O339" s="1"/>
    </row>
    <row r="340" spans="1:15" x14ac:dyDescent="0.2">
      <c r="A340" s="32"/>
      <c r="B340" s="1"/>
      <c r="M340" s="1"/>
      <c r="N340" s="1"/>
      <c r="O340" s="1"/>
    </row>
    <row r="341" spans="1:15" x14ac:dyDescent="0.2">
      <c r="A341" s="32"/>
      <c r="B341" s="1"/>
      <c r="M341" s="1"/>
      <c r="N341" s="1"/>
      <c r="O341" s="1"/>
    </row>
    <row r="342" spans="1:15" x14ac:dyDescent="0.2">
      <c r="A342" s="32"/>
      <c r="B342" s="1"/>
      <c r="M342" s="1"/>
      <c r="N342" s="1"/>
      <c r="O342" s="1"/>
    </row>
    <row r="343" spans="1:15" x14ac:dyDescent="0.2">
      <c r="A343" s="32"/>
      <c r="B343" s="1"/>
      <c r="M343" s="1"/>
      <c r="N343" s="1"/>
      <c r="O343" s="1"/>
    </row>
    <row r="344" spans="1:15" x14ac:dyDescent="0.2">
      <c r="A344" s="32"/>
      <c r="B344" s="1"/>
      <c r="M344" s="1"/>
      <c r="N344" s="1"/>
      <c r="O344" s="1"/>
    </row>
    <row r="345" spans="1:15" x14ac:dyDescent="0.2">
      <c r="A345" s="32"/>
      <c r="B345" s="1"/>
      <c r="M345" s="1"/>
      <c r="N345" s="1"/>
      <c r="O345" s="1"/>
    </row>
    <row r="346" spans="1:15" x14ac:dyDescent="0.2">
      <c r="A346" s="32"/>
      <c r="B346" s="1"/>
      <c r="M346" s="1"/>
      <c r="N346" s="1"/>
      <c r="O346" s="1"/>
    </row>
    <row r="347" spans="1:15" x14ac:dyDescent="0.2">
      <c r="A347" s="32"/>
      <c r="B347" s="1"/>
      <c r="M347" s="1"/>
      <c r="N347" s="1"/>
      <c r="O347" s="1"/>
    </row>
    <row r="348" spans="1:15" x14ac:dyDescent="0.2">
      <c r="A348" s="32"/>
      <c r="B348" s="1"/>
      <c r="M348" s="1"/>
      <c r="N348" s="1"/>
      <c r="O348" s="1"/>
    </row>
    <row r="349" spans="1:15" x14ac:dyDescent="0.2">
      <c r="A349" s="32"/>
      <c r="B349" s="1"/>
      <c r="M349" s="1"/>
      <c r="N349" s="1"/>
      <c r="O349" s="1"/>
    </row>
    <row r="350" spans="1:15" x14ac:dyDescent="0.2">
      <c r="A350" s="32"/>
      <c r="B350" s="1"/>
      <c r="M350" s="1"/>
      <c r="N350" s="1"/>
      <c r="O350" s="1"/>
    </row>
    <row r="351" spans="1:15" x14ac:dyDescent="0.2">
      <c r="A351" s="32"/>
      <c r="B351" s="1"/>
      <c r="M351" s="1"/>
      <c r="N351" s="1"/>
      <c r="O351" s="1"/>
    </row>
    <row r="352" spans="1:15" x14ac:dyDescent="0.2">
      <c r="A352" s="32"/>
      <c r="B352" s="1"/>
      <c r="M352" s="1"/>
      <c r="N352" s="1"/>
      <c r="O352" s="1"/>
    </row>
    <row r="353" spans="1:15" x14ac:dyDescent="0.2">
      <c r="A353" s="32"/>
      <c r="B353" s="1"/>
      <c r="M353" s="1"/>
      <c r="N353" s="1"/>
      <c r="O353" s="1"/>
    </row>
    <row r="354" spans="1:15" x14ac:dyDescent="0.2">
      <c r="A354" s="32"/>
      <c r="B354" s="1"/>
      <c r="M354" s="1"/>
      <c r="N354" s="1"/>
      <c r="O354" s="1"/>
    </row>
    <row r="355" spans="1:15" x14ac:dyDescent="0.2">
      <c r="A355" s="32"/>
      <c r="B355" s="1"/>
      <c r="M355" s="1"/>
      <c r="N355" s="1"/>
      <c r="O355" s="1"/>
    </row>
    <row r="356" spans="1:15" x14ac:dyDescent="0.2">
      <c r="A356" s="32"/>
      <c r="B356" s="1"/>
      <c r="M356" s="1"/>
      <c r="N356" s="1"/>
      <c r="O356" s="1"/>
    </row>
    <row r="357" spans="1:15" x14ac:dyDescent="0.2">
      <c r="A357" s="32"/>
      <c r="B357" s="1"/>
      <c r="M357" s="1"/>
      <c r="N357" s="1"/>
      <c r="O357" s="1"/>
    </row>
    <row r="358" spans="1:15" x14ac:dyDescent="0.2">
      <c r="A358" s="32"/>
      <c r="B358" s="1"/>
      <c r="M358" s="1"/>
      <c r="N358" s="1"/>
      <c r="O358" s="1"/>
    </row>
    <row r="359" spans="1:15" x14ac:dyDescent="0.2">
      <c r="A359" s="32"/>
      <c r="B359" s="1"/>
      <c r="M359" s="1"/>
      <c r="N359" s="1"/>
      <c r="O359" s="1"/>
    </row>
    <row r="360" spans="1:15" x14ac:dyDescent="0.2">
      <c r="A360" s="32"/>
      <c r="B360" s="1"/>
      <c r="M360" s="1"/>
      <c r="N360" s="1"/>
      <c r="O360" s="1"/>
    </row>
    <row r="361" spans="1:15" x14ac:dyDescent="0.2">
      <c r="A361" s="32"/>
      <c r="B361" s="1"/>
      <c r="M361" s="1"/>
      <c r="N361" s="1"/>
      <c r="O361" s="1"/>
    </row>
    <row r="362" spans="1:15" x14ac:dyDescent="0.2">
      <c r="A362" s="32"/>
      <c r="B362" s="1"/>
      <c r="M362" s="1"/>
      <c r="N362" s="1"/>
      <c r="O362" s="1"/>
    </row>
    <row r="363" spans="1:15" x14ac:dyDescent="0.2">
      <c r="A363" s="32"/>
      <c r="B363" s="1"/>
      <c r="M363" s="1"/>
      <c r="N363" s="1"/>
      <c r="O363" s="1"/>
    </row>
    <row r="364" spans="1:15" x14ac:dyDescent="0.2">
      <c r="A364" s="32"/>
      <c r="B364" s="1"/>
      <c r="M364" s="1"/>
      <c r="N364" s="1"/>
      <c r="O364" s="1"/>
    </row>
    <row r="365" spans="1:15" x14ac:dyDescent="0.2">
      <c r="A365" s="32"/>
      <c r="B365" s="1"/>
      <c r="M365" s="1"/>
      <c r="N365" s="1"/>
      <c r="O365" s="1"/>
    </row>
    <row r="366" spans="1:15" x14ac:dyDescent="0.2">
      <c r="A366" s="32"/>
      <c r="B366" s="1"/>
      <c r="M366" s="1"/>
      <c r="N366" s="1"/>
      <c r="O366" s="1"/>
    </row>
    <row r="367" spans="1:15" x14ac:dyDescent="0.2">
      <c r="A367" s="32"/>
      <c r="B367" s="1"/>
      <c r="M367" s="1"/>
      <c r="N367" s="1"/>
      <c r="O367" s="1"/>
    </row>
    <row r="368" spans="1:15" x14ac:dyDescent="0.2">
      <c r="A368" s="32"/>
      <c r="B368" s="1"/>
      <c r="M368" s="1"/>
      <c r="N368" s="1"/>
      <c r="O368" s="1"/>
    </row>
    <row r="369" spans="1:15" x14ac:dyDescent="0.2">
      <c r="A369" s="32"/>
      <c r="B369" s="1"/>
      <c r="M369" s="1"/>
      <c r="N369" s="1"/>
      <c r="O369" s="1"/>
    </row>
    <row r="370" spans="1:15" x14ac:dyDescent="0.2">
      <c r="A370" s="32"/>
      <c r="B370" s="1"/>
      <c r="M370" s="1"/>
      <c r="N370" s="1"/>
      <c r="O370" s="1"/>
    </row>
    <row r="371" spans="1:15" x14ac:dyDescent="0.2">
      <c r="A371" s="32"/>
      <c r="B371" s="1"/>
      <c r="M371" s="1"/>
      <c r="N371" s="1"/>
      <c r="O371" s="1"/>
    </row>
    <row r="372" spans="1:15" x14ac:dyDescent="0.2">
      <c r="A372" s="32"/>
      <c r="B372" s="1"/>
      <c r="M372" s="1"/>
      <c r="N372" s="1"/>
      <c r="O372" s="1"/>
    </row>
    <row r="373" spans="1:15" x14ac:dyDescent="0.2">
      <c r="A373" s="32"/>
      <c r="B373" s="1"/>
      <c r="M373" s="1"/>
      <c r="N373" s="1"/>
      <c r="O373" s="1"/>
    </row>
    <row r="374" spans="1:15" x14ac:dyDescent="0.2">
      <c r="A374" s="32"/>
      <c r="B374" s="1"/>
      <c r="M374" s="1"/>
      <c r="N374" s="1"/>
      <c r="O374" s="1"/>
    </row>
    <row r="375" spans="1:15" x14ac:dyDescent="0.2">
      <c r="A375" s="32"/>
      <c r="B375" s="1"/>
      <c r="M375" s="1"/>
      <c r="N375" s="1"/>
      <c r="O375" s="1"/>
    </row>
    <row r="376" spans="1:15" x14ac:dyDescent="0.2">
      <c r="A376" s="32"/>
      <c r="B376" s="1"/>
      <c r="M376" s="1"/>
      <c r="N376" s="1"/>
      <c r="O376" s="1"/>
    </row>
    <row r="377" spans="1:15" x14ac:dyDescent="0.2">
      <c r="A377" s="32"/>
      <c r="B377" s="1"/>
      <c r="M377" s="1"/>
      <c r="N377" s="1"/>
      <c r="O377" s="1"/>
    </row>
    <row r="378" spans="1:15" x14ac:dyDescent="0.2">
      <c r="A378" s="32"/>
      <c r="B378" s="1"/>
      <c r="M378" s="1"/>
      <c r="N378" s="1"/>
      <c r="O378" s="1"/>
    </row>
    <row r="379" spans="1:15" x14ac:dyDescent="0.2">
      <c r="A379" s="32"/>
      <c r="B379" s="1"/>
      <c r="M379" s="1"/>
      <c r="N379" s="1"/>
      <c r="O379" s="1"/>
    </row>
    <row r="380" spans="1:15" x14ac:dyDescent="0.2">
      <c r="A380" s="32"/>
      <c r="B380" s="1"/>
      <c r="M380" s="1"/>
      <c r="N380" s="1"/>
      <c r="O380" s="1"/>
    </row>
    <row r="381" spans="1:15" x14ac:dyDescent="0.2">
      <c r="A381" s="32"/>
      <c r="B381" s="1"/>
      <c r="M381" s="1"/>
      <c r="N381" s="1"/>
      <c r="O381" s="1"/>
    </row>
  </sheetData>
  <sheetProtection sheet="1" objects="1" scenarios="1"/>
  <mergeCells count="1">
    <mergeCell ref="A7:A9"/>
  </mergeCells>
  <conditionalFormatting sqref="I55:J55 I12:J53">
    <cfRule type="cellIs" dxfId="7" priority="21" stopIfTrue="1" operator="lessThan">
      <formula>0</formula>
    </cfRule>
    <cfRule type="cellIs" dxfId="6" priority="22" stopIfTrue="1" operator="greaterThan">
      <formula>0</formula>
    </cfRule>
  </conditionalFormatting>
  <conditionalFormatting sqref="L12:M53 L55:M55">
    <cfRule type="cellIs" dxfId="5" priority="19" stopIfTrue="1" operator="lessThan">
      <formula>0</formula>
    </cfRule>
    <cfRule type="cellIs" dxfId="4" priority="20" stopIfTrue="1" operator="greaterThan">
      <formula>0</formula>
    </cfRule>
  </conditionalFormatting>
  <conditionalFormatting sqref="I54:J54">
    <cfRule type="cellIs" dxfId="3" priority="9" stopIfTrue="1" operator="lessThan">
      <formula>0</formula>
    </cfRule>
    <cfRule type="cellIs" dxfId="2" priority="10" stopIfTrue="1" operator="greaterThan">
      <formula>0</formula>
    </cfRule>
  </conditionalFormatting>
  <conditionalFormatting sqref="L54:M54">
    <cfRule type="cellIs" dxfId="1" priority="7" stopIfTrue="1" operator="lessThan">
      <formula>0</formula>
    </cfRule>
    <cfRule type="cellIs" dxfId="0" priority="8" stopIfTrue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16-17 CT Monitor</vt:lpstr>
    </vt:vector>
  </TitlesOfParts>
  <Company>London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Hussain</dc:creator>
  <cp:lastModifiedBy>Sarah Hussain</cp:lastModifiedBy>
  <dcterms:created xsi:type="dcterms:W3CDTF">2016-03-22T11:05:16Z</dcterms:created>
  <dcterms:modified xsi:type="dcterms:W3CDTF">2016-03-22T14:10:18Z</dcterms:modified>
</cp:coreProperties>
</file>