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air Funding\Local Taxation\Council Tax\Council Tax Monitor\2019-20 Council Tax Monitor\"/>
    </mc:Choice>
  </mc:AlternateContent>
  <xr:revisionPtr revIDLastSave="0" documentId="13_ncr:1_{F4CB0251-F388-4668-B6A8-C9C3D85FC4AE}" xr6:coauthVersionLast="38" xr6:coauthVersionMax="38" xr10:uidLastSave="{00000000-0000-0000-0000-000000000000}"/>
  <bookViews>
    <workbookView xWindow="0" yWindow="0" windowWidth="20490" windowHeight="7485" activeTab="1" xr2:uid="{00000000-000D-0000-FFFF-FFFF00000000}"/>
  </bookViews>
  <sheets>
    <sheet name="Cover Page" sheetId="4" r:id="rId1"/>
    <sheet name="Council Tax" sheetId="1" r:id="rId2"/>
    <sheet name="Sheet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J42" i="1" l="1"/>
  <c r="K13" i="1" s="1"/>
  <c r="U7" i="1" l="1"/>
  <c r="G26" i="1" l="1"/>
  <c r="J26" i="1" l="1"/>
  <c r="F26" i="1" l="1"/>
  <c r="K10" i="1" l="1"/>
  <c r="J10" i="1"/>
  <c r="J7" i="1" l="1"/>
  <c r="J8" i="1"/>
  <c r="J9" i="1"/>
  <c r="J11" i="1"/>
  <c r="J12" i="1"/>
  <c r="J15" i="1"/>
  <c r="J16" i="1"/>
  <c r="J17" i="1"/>
  <c r="J18" i="1"/>
  <c r="J19" i="1"/>
  <c r="J20" i="1"/>
  <c r="J21" i="1"/>
  <c r="J22" i="1"/>
  <c r="J23" i="1"/>
  <c r="J24" i="1"/>
  <c r="J25" i="1"/>
  <c r="J27" i="1"/>
  <c r="J28" i="1"/>
  <c r="J29" i="1"/>
  <c r="J30" i="1"/>
  <c r="J31" i="1"/>
  <c r="J32" i="1"/>
  <c r="J33" i="1"/>
  <c r="J34" i="1"/>
  <c r="J35" i="1"/>
  <c r="K35" i="1" s="1"/>
  <c r="J36" i="1"/>
  <c r="J37" i="1"/>
  <c r="J38" i="1"/>
  <c r="J39" i="1"/>
  <c r="K26" i="1" l="1"/>
  <c r="W41" i="1"/>
  <c r="M26" i="1" l="1"/>
  <c r="Q13" i="1"/>
  <c r="S31" i="1"/>
  <c r="Q31" i="1"/>
  <c r="G31" i="1"/>
  <c r="G42" i="1" l="1"/>
  <c r="T31" i="1" l="1"/>
  <c r="J41" i="1" l="1"/>
  <c r="K7" i="1" l="1"/>
  <c r="K25" i="1"/>
  <c r="L82" i="1"/>
  <c r="L85" i="1"/>
  <c r="L86" i="1"/>
  <c r="L87" i="1"/>
  <c r="L7" i="1" l="1"/>
  <c r="S39" i="1" l="1"/>
  <c r="S37" i="1"/>
  <c r="S18" i="1"/>
  <c r="S13" i="1"/>
  <c r="S7" i="1"/>
  <c r="S10" i="1" l="1"/>
  <c r="V7" i="1" l="1"/>
  <c r="M7" i="1"/>
  <c r="F29" i="1"/>
  <c r="G29" i="1"/>
  <c r="Q29" i="1"/>
  <c r="S29" i="1"/>
  <c r="L29" i="1" l="1"/>
  <c r="N29" i="1" s="1"/>
  <c r="K29" i="1"/>
  <c r="T29" i="1"/>
  <c r="U29" i="1" s="1"/>
  <c r="P42" i="1"/>
  <c r="Q42" i="1" s="1"/>
  <c r="S30" i="1"/>
  <c r="S23" i="1"/>
  <c r="L42" i="1"/>
  <c r="N42" i="1" s="1"/>
  <c r="Q8" i="1"/>
  <c r="P41" i="1"/>
  <c r="Q41" i="1" s="1"/>
  <c r="Q23" i="1"/>
  <c r="G41" i="1"/>
  <c r="F11" i="1"/>
  <c r="T9" i="1" l="1"/>
  <c r="K9" i="1"/>
  <c r="M29" i="1"/>
  <c r="O29" i="1" s="1"/>
  <c r="V29" i="1"/>
  <c r="W29" i="1" s="1"/>
  <c r="V42" i="1"/>
  <c r="V41" i="1"/>
  <c r="L41" i="1"/>
  <c r="N41" i="1" s="1"/>
  <c r="Q9" i="1"/>
  <c r="Q10" i="1"/>
  <c r="Q11" i="1"/>
  <c r="Q12" i="1"/>
  <c r="Q14" i="1"/>
  <c r="Q15" i="1"/>
  <c r="Q16" i="1"/>
  <c r="Q17" i="1"/>
  <c r="Q18" i="1"/>
  <c r="Q19" i="1"/>
  <c r="Q20" i="1"/>
  <c r="Q21" i="1"/>
  <c r="Q22" i="1"/>
  <c r="Q24" i="1"/>
  <c r="Q25" i="1"/>
  <c r="Q26" i="1"/>
  <c r="Q27" i="1"/>
  <c r="Q28" i="1"/>
  <c r="Q30" i="1"/>
  <c r="Q32" i="1"/>
  <c r="Q33" i="1"/>
  <c r="Q34" i="1"/>
  <c r="Q35" i="1"/>
  <c r="Q36" i="1"/>
  <c r="Q37" i="1"/>
  <c r="Q38" i="1"/>
  <c r="Q39" i="1"/>
  <c r="Q7" i="1"/>
  <c r="W42" i="1" l="1"/>
  <c r="T7" i="1"/>
  <c r="N7" i="1"/>
  <c r="O7" i="1" l="1"/>
  <c r="M13" i="1" l="1"/>
  <c r="K15" i="1"/>
  <c r="K16" i="1"/>
  <c r="K17" i="1"/>
  <c r="K18" i="1"/>
  <c r="K19" i="1"/>
  <c r="K20" i="1"/>
  <c r="K21" i="1"/>
  <c r="M21" i="1" s="1"/>
  <c r="K22" i="1"/>
  <c r="K23" i="1"/>
  <c r="K24" i="1"/>
  <c r="K27" i="1"/>
  <c r="K28" i="1"/>
  <c r="K31" i="1"/>
  <c r="K32" i="1"/>
  <c r="K33" i="1"/>
  <c r="K34" i="1"/>
  <c r="K37" i="1"/>
  <c r="K38" i="1"/>
  <c r="K39" i="1"/>
  <c r="M39" i="1" s="1"/>
  <c r="F8" i="1"/>
  <c r="G8" i="1"/>
  <c r="F9" i="1"/>
  <c r="U9" i="1" s="1"/>
  <c r="G9" i="1"/>
  <c r="F10" i="1"/>
  <c r="G10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7" i="1"/>
  <c r="G27" i="1"/>
  <c r="F28" i="1"/>
  <c r="G28" i="1"/>
  <c r="F30" i="1"/>
  <c r="G30" i="1"/>
  <c r="F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G7" i="1"/>
  <c r="W7" i="1" s="1"/>
  <c r="F7" i="1"/>
  <c r="L10" i="1" l="1"/>
  <c r="N10" i="1" s="1"/>
  <c r="V10" i="1"/>
  <c r="W10" i="1" s="1"/>
  <c r="T14" i="1"/>
  <c r="U14" i="1" s="1"/>
  <c r="K14" i="1"/>
  <c r="L12" i="1"/>
  <c r="N12" i="1" s="1"/>
  <c r="K12" i="1"/>
  <c r="K30" i="1"/>
  <c r="M30" i="1" s="1"/>
  <c r="L11" i="1"/>
  <c r="N11" i="1" s="1"/>
  <c r="K11" i="1"/>
  <c r="L36" i="1"/>
  <c r="N36" i="1" s="1"/>
  <c r="K36" i="1"/>
  <c r="L8" i="1"/>
  <c r="N8" i="1" s="1"/>
  <c r="K8" i="1"/>
  <c r="M8" i="1" s="1"/>
  <c r="T36" i="1"/>
  <c r="U36" i="1" s="1"/>
  <c r="T28" i="1"/>
  <c r="U28" i="1" s="1"/>
  <c r="T16" i="1"/>
  <c r="U16" i="1" s="1"/>
  <c r="L28" i="1"/>
  <c r="N28" i="1" s="1"/>
  <c r="L16" i="1"/>
  <c r="N16" i="1" s="1"/>
  <c r="T37" i="1"/>
  <c r="U37" i="1" s="1"/>
  <c r="T33" i="1"/>
  <c r="U33" i="1" s="1"/>
  <c r="T25" i="1"/>
  <c r="U25" i="1" s="1"/>
  <c r="T21" i="1"/>
  <c r="U21" i="1" s="1"/>
  <c r="T17" i="1"/>
  <c r="U17" i="1" s="1"/>
  <c r="T13" i="1"/>
  <c r="U13" i="1" s="1"/>
  <c r="L13" i="1"/>
  <c r="N13" i="1" s="1"/>
  <c r="L37" i="1"/>
  <c r="N37" i="1" s="1"/>
  <c r="L33" i="1"/>
  <c r="N33" i="1" s="1"/>
  <c r="L25" i="1"/>
  <c r="N25" i="1" s="1"/>
  <c r="L21" i="1"/>
  <c r="N21" i="1" s="1"/>
  <c r="L17" i="1"/>
  <c r="N17" i="1" s="1"/>
  <c r="T24" i="1"/>
  <c r="U24" i="1" s="1"/>
  <c r="T12" i="1"/>
  <c r="U12" i="1" s="1"/>
  <c r="L24" i="1"/>
  <c r="N24" i="1" s="1"/>
  <c r="T39" i="1"/>
  <c r="U39" i="1" s="1"/>
  <c r="T35" i="1"/>
  <c r="U35" i="1" s="1"/>
  <c r="U31" i="1"/>
  <c r="T27" i="1"/>
  <c r="U27" i="1" s="1"/>
  <c r="T23" i="1"/>
  <c r="U23" i="1" s="1"/>
  <c r="T19" i="1"/>
  <c r="U19" i="1" s="1"/>
  <c r="T15" i="1"/>
  <c r="U15" i="1" s="1"/>
  <c r="T11" i="1"/>
  <c r="U11" i="1" s="1"/>
  <c r="L39" i="1"/>
  <c r="N39" i="1" s="1"/>
  <c r="L35" i="1"/>
  <c r="N35" i="1" s="1"/>
  <c r="L31" i="1"/>
  <c r="N31" i="1" s="1"/>
  <c r="L27" i="1"/>
  <c r="N27" i="1" s="1"/>
  <c r="L23" i="1"/>
  <c r="N23" i="1" s="1"/>
  <c r="L19" i="1"/>
  <c r="N19" i="1" s="1"/>
  <c r="L15" i="1"/>
  <c r="N15" i="1" s="1"/>
  <c r="T32" i="1"/>
  <c r="U32" i="1" s="1"/>
  <c r="T20" i="1"/>
  <c r="U20" i="1" s="1"/>
  <c r="T8" i="1"/>
  <c r="U8" i="1" s="1"/>
  <c r="L32" i="1"/>
  <c r="N32" i="1" s="1"/>
  <c r="L20" i="1"/>
  <c r="N20" i="1" s="1"/>
  <c r="V38" i="1"/>
  <c r="T38" i="1"/>
  <c r="U38" i="1" s="1"/>
  <c r="T34" i="1"/>
  <c r="U34" i="1" s="1"/>
  <c r="T30" i="1"/>
  <c r="U30" i="1" s="1"/>
  <c r="T26" i="1"/>
  <c r="T22" i="1"/>
  <c r="U22" i="1" s="1"/>
  <c r="T18" i="1"/>
  <c r="U18" i="1" s="1"/>
  <c r="T10" i="1"/>
  <c r="U10" i="1" s="1"/>
  <c r="L38" i="1"/>
  <c r="N38" i="1" s="1"/>
  <c r="L34" i="1"/>
  <c r="N34" i="1" s="1"/>
  <c r="L30" i="1"/>
  <c r="N30" i="1" s="1"/>
  <c r="L26" i="1"/>
  <c r="L22" i="1"/>
  <c r="N22" i="1" s="1"/>
  <c r="L18" i="1"/>
  <c r="N18" i="1" s="1"/>
  <c r="L14" i="1"/>
  <c r="N14" i="1" s="1"/>
  <c r="L9" i="1"/>
  <c r="N9" i="1" s="1"/>
  <c r="S19" i="1"/>
  <c r="U26" i="1" l="1"/>
  <c r="N26" i="1"/>
  <c r="V18" i="1"/>
  <c r="W18" i="1" s="1"/>
  <c r="M18" i="1"/>
  <c r="O18" i="1" s="1"/>
  <c r="V34" i="1"/>
  <c r="W34" i="1" s="1"/>
  <c r="M34" i="1"/>
  <c r="O34" i="1" s="1"/>
  <c r="V15" i="1"/>
  <c r="W15" i="1" s="1"/>
  <c r="M15" i="1"/>
  <c r="O15" i="1" s="1"/>
  <c r="V31" i="1"/>
  <c r="W31" i="1" s="1"/>
  <c r="M31" i="1"/>
  <c r="O31" i="1" s="1"/>
  <c r="M12" i="1"/>
  <c r="O12" i="1" s="1"/>
  <c r="V12" i="1"/>
  <c r="W12" i="1" s="1"/>
  <c r="V32" i="1"/>
  <c r="W32" i="1" s="1"/>
  <c r="M32" i="1"/>
  <c r="O32" i="1" s="1"/>
  <c r="V23" i="1"/>
  <c r="W23" i="1" s="1"/>
  <c r="M23" i="1"/>
  <c r="O23" i="1" s="1"/>
  <c r="O39" i="1"/>
  <c r="V39" i="1"/>
  <c r="W39" i="1" s="1"/>
  <c r="V24" i="1"/>
  <c r="W24" i="1" s="1"/>
  <c r="M24" i="1"/>
  <c r="O24" i="1" s="1"/>
  <c r="M9" i="1"/>
  <c r="O9" i="1" s="1"/>
  <c r="V9" i="1"/>
  <c r="W9" i="1" s="1"/>
  <c r="V16" i="1"/>
  <c r="W16" i="1" s="1"/>
  <c r="M16" i="1"/>
  <c r="O16" i="1" s="1"/>
  <c r="V36" i="1"/>
  <c r="W36" i="1" s="1"/>
  <c r="M36" i="1"/>
  <c r="O36" i="1" s="1"/>
  <c r="M14" i="1"/>
  <c r="O14" i="1" s="1"/>
  <c r="V14" i="1"/>
  <c r="W14" i="1" s="1"/>
  <c r="V22" i="1"/>
  <c r="W22" i="1" s="1"/>
  <c r="M22" i="1"/>
  <c r="O22" i="1" s="1"/>
  <c r="O30" i="1"/>
  <c r="V30" i="1"/>
  <c r="W30" i="1" s="1"/>
  <c r="W38" i="1"/>
  <c r="M38" i="1"/>
  <c r="O38" i="1" s="1"/>
  <c r="V19" i="1"/>
  <c r="W19" i="1" s="1"/>
  <c r="M19" i="1"/>
  <c r="O19" i="1" s="1"/>
  <c r="V27" i="1"/>
  <c r="W27" i="1" s="1"/>
  <c r="M27" i="1"/>
  <c r="O27" i="1" s="1"/>
  <c r="V35" i="1"/>
  <c r="W35" i="1" s="1"/>
  <c r="M35" i="1"/>
  <c r="O35" i="1" s="1"/>
  <c r="V17" i="1"/>
  <c r="W17" i="1" s="1"/>
  <c r="M17" i="1"/>
  <c r="O17" i="1" s="1"/>
  <c r="M25" i="1"/>
  <c r="O25" i="1" s="1"/>
  <c r="V25" i="1"/>
  <c r="W25" i="1" s="1"/>
  <c r="V33" i="1"/>
  <c r="W33" i="1" s="1"/>
  <c r="M33" i="1"/>
  <c r="O33" i="1" s="1"/>
  <c r="M10" i="1"/>
  <c r="O10" i="1" s="1"/>
  <c r="V20" i="1"/>
  <c r="W20" i="1" s="1"/>
  <c r="M20" i="1"/>
  <c r="O20" i="1" s="1"/>
  <c r="V11" i="1"/>
  <c r="W11" i="1" s="1"/>
  <c r="M11" i="1"/>
  <c r="O11" i="1" s="1"/>
  <c r="V13" i="1"/>
  <c r="W13" i="1" s="1"/>
  <c r="O13" i="1"/>
  <c r="V21" i="1"/>
  <c r="W21" i="1" s="1"/>
  <c r="O21" i="1"/>
  <c r="V28" i="1"/>
  <c r="W28" i="1" s="1"/>
  <c r="M28" i="1"/>
  <c r="O28" i="1" s="1"/>
  <c r="V8" i="1"/>
  <c r="W8" i="1" s="1"/>
  <c r="O8" i="1"/>
  <c r="V26" i="1"/>
  <c r="V37" i="1"/>
  <c r="W37" i="1" s="1"/>
  <c r="M37" i="1"/>
  <c r="O37" i="1" s="1"/>
  <c r="W26" i="1" l="1"/>
  <c r="O26" i="1"/>
  <c r="S24" i="1"/>
  <c r="S15" i="1"/>
  <c r="S12" i="1"/>
  <c r="S17" i="1"/>
  <c r="S20" i="1" l="1"/>
  <c r="S25" i="1" l="1"/>
  <c r="S26" i="1"/>
  <c r="S28" i="1"/>
  <c r="S34" i="1"/>
  <c r="S36" i="1"/>
  <c r="S38" i="1"/>
  <c r="S8" i="1"/>
  <c r="S9" i="1"/>
  <c r="S11" i="1"/>
  <c r="S14" i="1"/>
  <c r="S16" i="1"/>
  <c r="S21" i="1"/>
  <c r="S22" i="1"/>
  <c r="S27" i="1"/>
  <c r="S32" i="1"/>
  <c r="S33" i="1"/>
  <c r="S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Tasneem Issaji</author>
    <author>Sam Swift</author>
    <author>Peter OConnell</author>
    <author>Federico Mor</author>
    <author>Devrim Dirlik</author>
    <author>James Strother</author>
  </authors>
  <commentList>
    <comment ref="B12" authorId="0" shapeId="0" xr:uid="{00000000-0006-0000-0100-000004000000}">
      <text>
        <r>
          <rPr>
            <sz val="8"/>
            <color indexed="81"/>
            <rFont val="Tahoma"/>
            <family val="2"/>
          </rPr>
          <t>Includes Garden Squares</t>
        </r>
      </text>
    </comment>
    <comment ref="J13" authorId="1" shapeId="0" xr:uid="{81A16AF4-998D-4E15-88F8-D4105D58FA02}">
      <text>
        <r>
          <rPr>
            <sz val="9"/>
            <color indexed="81"/>
            <rFont val="Tahoma"/>
            <family val="2"/>
          </rPr>
          <t>Average increase of 4.31% due to the mechanism and treatment of the Temples' precept</t>
        </r>
      </text>
    </comment>
    <comment ref="A17" authorId="2" shapeId="0" xr:uid="{00000000-0006-0000-0100-000006000000}">
      <text>
        <r>
          <rPr>
            <sz val="9"/>
            <color indexed="81"/>
            <rFont val="Tahoma"/>
            <family val="2"/>
          </rPr>
          <t>Please note the band D council tax for the whole billing area (col C) includes a garden levy for Gloucester Circus distributed over the whole tax base which increases the band d figure by 14 pence compared to non-Gloucester Circus residents (which represent 99.9% of the tax base).</t>
        </r>
      </text>
    </comment>
    <comment ref="B25" authorId="3" shapeId="0" xr:uid="{00000000-0006-0000-0100-000007000000}">
      <text>
        <r>
          <rPr>
            <sz val="9"/>
            <color indexed="81"/>
            <rFont val="Tahoma"/>
            <family val="2"/>
          </rPr>
          <t>Including Lloyd Square</t>
        </r>
      </text>
    </comment>
    <comment ref="B26" authorId="0" shapeId="0" xr:uid="{00000000-0006-0000-0100-000008000000}">
      <text>
        <r>
          <rPr>
            <sz val="8"/>
            <color indexed="81"/>
            <rFont val="Tahoma"/>
            <family val="2"/>
          </rPr>
          <t>Includes Garden Squares</t>
        </r>
      </text>
    </comment>
    <comment ref="B27" authorId="0" shapeId="0" xr:uid="{00000000-0006-0000-0100-000009000000}">
      <text>
        <r>
          <rPr>
            <sz val="8"/>
            <color indexed="81"/>
            <rFont val="Tahoma"/>
            <family val="2"/>
          </rPr>
          <t>Includes W&amp;PCC: levies not yet confirmed</t>
        </r>
      </text>
    </comment>
    <comment ref="B30" authorId="0" shapeId="0" xr:uid="{00000000-0006-0000-0100-00000A000000}">
      <text>
        <r>
          <rPr>
            <sz val="8"/>
            <color indexed="81"/>
            <rFont val="Tahoma"/>
            <family val="2"/>
          </rPr>
          <t>Includes Wimbledon and Putney Common Conservators (W&amp;PCC)</t>
        </r>
      </text>
    </comment>
    <comment ref="B38" authorId="4" shapeId="0" xr:uid="{00000000-0006-0000-0100-00000B000000}">
      <text>
        <r>
          <rPr>
            <sz val="9"/>
            <color indexed="81"/>
            <rFont val="Tahoma"/>
            <family val="2"/>
          </rPr>
          <t>Includes Wimbledon and Putney Common Conservators (W&amp;PCC)</t>
        </r>
      </text>
    </comment>
    <comment ref="B39" authorId="5" shapeId="0" xr:uid="{00000000-0006-0000-0100-00000C000000}">
      <text>
        <r>
          <rPr>
            <sz val="9"/>
            <color indexed="81"/>
            <rFont val="Tahoma"/>
            <family val="2"/>
          </rPr>
          <t>Includes garden squares</t>
        </r>
      </text>
    </comment>
  </commentList>
</comments>
</file>

<file path=xl/sharedStrings.xml><?xml version="1.0" encoding="utf-8"?>
<sst xmlns="http://schemas.openxmlformats.org/spreadsheetml/2006/main" count="136" uniqueCount="72">
  <si>
    <t>(Band D)</t>
  </si>
  <si>
    <t>£</t>
  </si>
  <si>
    <t>%</t>
  </si>
  <si>
    <t>City of London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</si>
  <si>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</si>
  <si>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</si>
  <si>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</si>
  <si>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</si>
  <si>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</si>
  <si>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</si>
  <si>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</si>
  <si>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</si>
  <si>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</si>
  <si>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</si>
  <si>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</si>
  <si>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</si>
  <si>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</si>
  <si>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</si>
  <si>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</si>
  <si>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</si>
  <si>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</si>
  <si>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</si>
  <si>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</si>
  <si>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</si>
  <si>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</si>
  <si>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</si>
  <si>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</si>
  <si>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</si>
  <si>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</si>
  <si>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Kingston-upon-Thames</t>
  </si>
  <si>
    <t>Merton</t>
  </si>
  <si>
    <t>Newham</t>
  </si>
  <si>
    <t>Redbridge</t>
  </si>
  <si>
    <t>Richmond-upon-Thames</t>
  </si>
  <si>
    <t>Sutton</t>
  </si>
  <si>
    <t>Waltham Forest</t>
  </si>
  <si>
    <t>Greater London Authority</t>
  </si>
  <si>
    <t>GLA - City of London</t>
  </si>
  <si>
    <t>2017-18 Council taxbase for tax setting (No of Band D equivalents)</t>
  </si>
  <si>
    <t>Percentage increase in taxbase (%)</t>
  </si>
  <si>
    <t>GLA SHARE of Collection fund surplus/(deficit) estimate for 2016-17</t>
  </si>
  <si>
    <t>Total</t>
  </si>
  <si>
    <t>Total Metropolitan Police District</t>
  </si>
  <si>
    <t>£m</t>
  </si>
  <si>
    <t>No.</t>
  </si>
  <si>
    <t>% increase in main Council tax</t>
  </si>
  <si>
    <t>% increase - Social Care Precept</t>
  </si>
  <si>
    <t>Change in Council Tax</t>
  </si>
  <si>
    <t>Change in tax base</t>
  </si>
  <si>
    <t>Council Tax for the authority</t>
  </si>
  <si>
    <t>Council Tax for area of billing authority (incl GLA precept)</t>
  </si>
  <si>
    <t>Council Tax income (excl GLA)</t>
  </si>
  <si>
    <t>Council Tax income (incl GLA)</t>
  </si>
  <si>
    <t>Change in Council Tax (incl GLA precept)</t>
  </si>
  <si>
    <t>CT income Excl GLA</t>
  </si>
  <si>
    <t>Change in CT income Excl GLA</t>
  </si>
  <si>
    <t>CT income Incl GLA</t>
  </si>
  <si>
    <t>Change in CT income Incl GLA</t>
  </si>
  <si>
    <t>Collection rate</t>
  </si>
  <si>
    <t>2018-19</t>
  </si>
  <si>
    <t>Tax base for calculating Council Tax</t>
  </si>
  <si>
    <t>Change in collection rate</t>
  </si>
  <si>
    <t>2019-20</t>
  </si>
  <si>
    <t>Title:</t>
  </si>
  <si>
    <t>Date of release:</t>
  </si>
  <si>
    <t>Contents:</t>
  </si>
  <si>
    <t>Lead Officer:</t>
  </si>
  <si>
    <t>Sam Swift</t>
  </si>
  <si>
    <t>Contact:</t>
  </si>
  <si>
    <t>Sam.Swift@londoncouncils.gov.uk</t>
  </si>
  <si>
    <t>London Councils Council Tax Monitor 2019-20</t>
  </si>
  <si>
    <t>Band D equivalent council tax rates and increases for all local authories in London for the year 2019/20. Differences from released borough figures due to various precepts around garden squares, commons, and temple precepts.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</si>
</sst>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0_ ;[Red]\-0.00\ "/>
    <numFmt numFmtId="166" formatCode="0.0%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indexed="56"/>
      <name val="Arial"/>
      <family val="2"/>
    </font>
    <font>
      <b/>
      <sz val="10"/>
      <color theme="0" tint="-0.499984740745262"/>
      <name val="Arial"/>
      <family val="2"/>
    </font>
    <font>
      <sz val="10"/>
      <color rgb="FF002060"/>
      <name val="Arial"/>
      <family val="2"/>
    </font>
    <font>
      <b/>
      <sz val="10"/>
      <color rgb="FF175D28"/>
      <name val="Arial"/>
      <family val="2"/>
    </font>
    <font>
      <sz val="11"/>
      <color theme="1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48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/>
    <xf numFmtId="0" fontId="1" fillId="3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4" fontId="0" fillId="0" borderId="0" xfId="0" applyNumberFormat="1"/>
    <xf numFmtId="3" fontId="0" fillId="0" borderId="0" xfId="0" applyNumberFormat="1"/>
    <xf numFmtId="0" fontId="1" fillId="2" borderId="9" xfId="0" applyFont="1" applyFill="1" applyBorder="1" applyAlignment="1">
      <alignment horizontal="left"/>
    </xf>
    <xf numFmtId="43" fontId="3" fillId="2" borderId="0" xfId="0" applyNumberFormat="1" applyFont="1" applyFill="1" applyBorder="1"/>
    <xf numFmtId="2" fontId="4" fillId="5" borderId="0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right" vertical="center"/>
    </xf>
    <xf numFmtId="4" fontId="5" fillId="2" borderId="0" xfId="3" applyNumberFormat="1" applyFont="1" applyFill="1" applyBorder="1" applyAlignment="1" applyProtection="1">
      <alignment horizontal="right" vertical="center"/>
      <protection hidden="1"/>
    </xf>
    <xf numFmtId="3" fontId="1" fillId="2" borderId="0" xfId="3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164" fontId="1" fillId="5" borderId="5" xfId="3" applyNumberFormat="1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center" vertical="center" wrapText="1"/>
    </xf>
    <xf numFmtId="2" fontId="4" fillId="5" borderId="13" xfId="0" applyNumberFormat="1" applyFont="1" applyFill="1" applyBorder="1" applyAlignment="1">
      <alignment horizontal="center" vertical="center" wrapText="1"/>
    </xf>
    <xf numFmtId="164" fontId="4" fillId="5" borderId="14" xfId="0" applyNumberFormat="1" applyFont="1" applyFill="1" applyBorder="1" applyAlignment="1">
      <alignment horizontal="center" vertical="center" wrapText="1"/>
    </xf>
    <xf numFmtId="164" fontId="4" fillId="5" borderId="13" xfId="0" applyNumberFormat="1" applyFont="1" applyFill="1" applyBorder="1" applyAlignment="1">
      <alignment horizontal="center" vertical="center" wrapText="1"/>
    </xf>
    <xf numFmtId="2" fontId="4" fillId="6" borderId="13" xfId="0" applyNumberFormat="1" applyFont="1" applyFill="1" applyBorder="1" applyAlignment="1">
      <alignment horizontal="center" vertical="center"/>
    </xf>
    <xf numFmtId="2" fontId="4" fillId="6" borderId="14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165" fontId="1" fillId="6" borderId="0" xfId="0" applyNumberFormat="1" applyFont="1" applyFill="1" applyBorder="1" applyAlignment="1">
      <alignment horizontal="right" vertical="center"/>
    </xf>
    <xf numFmtId="3" fontId="4" fillId="4" borderId="0" xfId="3" applyNumberFormat="1" applyFont="1" applyFill="1" applyBorder="1" applyAlignment="1">
      <alignment horizontal="right" vertical="center"/>
    </xf>
    <xf numFmtId="3" fontId="1" fillId="6" borderId="0" xfId="3" applyNumberFormat="1" applyFont="1" applyFill="1" applyBorder="1" applyAlignment="1" applyProtection="1">
      <alignment horizontal="right" vertical="center"/>
      <protection hidden="1"/>
    </xf>
    <xf numFmtId="164" fontId="1" fillId="5" borderId="0" xfId="3" applyNumberFormat="1" applyFont="1" applyFill="1" applyBorder="1" applyAlignment="1" applyProtection="1">
      <alignment horizontal="center" vertical="center"/>
      <protection hidden="1"/>
    </xf>
    <xf numFmtId="0" fontId="4" fillId="5" borderId="13" xfId="0" applyFont="1" applyFill="1" applyBorder="1" applyAlignment="1">
      <alignment horizontal="center" vertical="center" wrapText="1"/>
    </xf>
    <xf numFmtId="2" fontId="4" fillId="4" borderId="13" xfId="0" applyNumberFormat="1" applyFont="1" applyFill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 wrapText="1"/>
    </xf>
    <xf numFmtId="2" fontId="4" fillId="4" borderId="8" xfId="0" applyNumberFormat="1" applyFont="1" applyFill="1" applyBorder="1" applyAlignment="1">
      <alignment horizontal="center" vertical="center" wrapText="1"/>
    </xf>
    <xf numFmtId="164" fontId="4" fillId="6" borderId="10" xfId="0" applyNumberFormat="1" applyFont="1" applyFill="1" applyBorder="1" applyAlignment="1">
      <alignment horizontal="center" vertical="center" wrapText="1"/>
    </xf>
    <xf numFmtId="165" fontId="4" fillId="6" borderId="11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164" fontId="4" fillId="6" borderId="11" xfId="0" applyNumberFormat="1" applyFont="1" applyFill="1" applyBorder="1" applyAlignment="1">
      <alignment horizontal="center" vertical="center" wrapText="1"/>
    </xf>
    <xf numFmtId="2" fontId="4" fillId="4" borderId="12" xfId="0" applyNumberFormat="1" applyFont="1" applyFill="1" applyBorder="1" applyAlignment="1">
      <alignment horizontal="center" vertical="center" wrapText="1"/>
    </xf>
    <xf numFmtId="2" fontId="4" fillId="4" borderId="14" xfId="0" applyNumberFormat="1" applyFont="1" applyFill="1" applyBorder="1" applyAlignment="1">
      <alignment horizontal="center" vertical="center" wrapText="1"/>
    </xf>
    <xf numFmtId="164" fontId="4" fillId="6" borderId="12" xfId="0" applyNumberFormat="1" applyFont="1" applyFill="1" applyBorder="1" applyAlignment="1">
      <alignment horizontal="center" vertical="center" wrapText="1"/>
    </xf>
    <xf numFmtId="165" fontId="4" fillId="6" borderId="13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164" fontId="4" fillId="6" borderId="13" xfId="0" applyNumberFormat="1" applyFont="1" applyFill="1" applyBorder="1" applyAlignment="1">
      <alignment horizontal="center" vertical="center" wrapText="1"/>
    </xf>
    <xf numFmtId="165" fontId="4" fillId="6" borderId="14" xfId="0" applyNumberFormat="1" applyFont="1" applyFill="1" applyBorder="1" applyAlignment="1">
      <alignment horizontal="center" vertical="center" wrapText="1"/>
    </xf>
    <xf numFmtId="2" fontId="4" fillId="4" borderId="13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2" fontId="4" fillId="6" borderId="13" xfId="0" applyNumberFormat="1" applyFont="1" applyFill="1" applyBorder="1" applyAlignment="1">
      <alignment horizontal="center" vertical="center" wrapText="1"/>
    </xf>
    <xf numFmtId="2" fontId="4" fillId="6" borderId="14" xfId="0" applyNumberFormat="1" applyFont="1" applyFill="1" applyBorder="1" applyAlignment="1">
      <alignment horizontal="center" vertical="center" wrapText="1"/>
    </xf>
    <xf numFmtId="2" fontId="4" fillId="6" borderId="12" xfId="0" applyNumberFormat="1" applyFont="1" applyFill="1" applyBorder="1" applyAlignment="1">
      <alignment horizontal="center" vertical="center" wrapText="1"/>
    </xf>
    <xf numFmtId="2" fontId="4" fillId="6" borderId="1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8" fillId="2" borderId="1" xfId="0" applyFont="1" applyFill="1" applyBorder="1" applyAlignment="1" applyProtection="1">
      <alignment horizontal="left"/>
      <protection hidden="1"/>
    </xf>
    <xf numFmtId="0" fontId="9" fillId="2" borderId="1" xfId="0" applyFont="1" applyFill="1" applyBorder="1" applyAlignment="1" applyProtection="1">
      <alignment horizontal="left"/>
      <protection hidden="1"/>
    </xf>
    <xf numFmtId="0" fontId="9" fillId="2" borderId="2" xfId="0" applyFont="1" applyFill="1" applyBorder="1" applyAlignment="1" applyProtection="1">
      <alignment horizontal="left"/>
      <protection hidden="1"/>
    </xf>
    <xf numFmtId="164" fontId="1" fillId="5" borderId="6" xfId="3" applyNumberFormat="1" applyFont="1" applyFill="1" applyBorder="1" applyAlignment="1" applyProtection="1">
      <alignment horizontal="center" vertical="center"/>
      <protection hidden="1"/>
    </xf>
    <xf numFmtId="165" fontId="1" fillId="6" borderId="5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" fillId="2" borderId="1" xfId="0" applyFont="1" applyFill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left"/>
      <protection hidden="1"/>
    </xf>
    <xf numFmtId="0" fontId="1" fillId="0" borderId="1" xfId="0" applyFont="1" applyFill="1" applyBorder="1" applyAlignment="1" applyProtection="1">
      <alignment horizontal="left"/>
      <protection hidden="1"/>
    </xf>
    <xf numFmtId="4" fontId="1" fillId="5" borderId="3" xfId="0" applyNumberFormat="1" applyFont="1" applyFill="1" applyBorder="1" applyAlignment="1">
      <alignment horizontal="center" vertical="center"/>
    </xf>
    <xf numFmtId="3" fontId="1" fillId="5" borderId="0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0" xfId="0" applyNumberFormat="1" applyFont="1" applyFill="1" applyBorder="1" applyAlignment="1">
      <alignment horizontal="center" vertical="center"/>
    </xf>
    <xf numFmtId="10" fontId="1" fillId="5" borderId="0" xfId="0" applyNumberFormat="1" applyFont="1" applyFill="1" applyBorder="1" applyAlignment="1">
      <alignment horizontal="center" vertical="center"/>
    </xf>
    <xf numFmtId="4" fontId="1" fillId="5" borderId="3" xfId="3" applyNumberFormat="1" applyFont="1" applyFill="1" applyBorder="1" applyAlignment="1" applyProtection="1">
      <alignment horizontal="center" vertical="center"/>
      <protection hidden="1"/>
    </xf>
    <xf numFmtId="3" fontId="1" fillId="5" borderId="0" xfId="3" applyNumberFormat="1" applyFont="1" applyFill="1" applyBorder="1" applyAlignment="1" applyProtection="1">
      <alignment horizontal="center" vertical="center"/>
      <protection hidden="1"/>
    </xf>
    <xf numFmtId="4" fontId="1" fillId="5" borderId="4" xfId="3" applyNumberFormat="1" applyFont="1" applyFill="1" applyBorder="1" applyAlignment="1" applyProtection="1">
      <alignment horizontal="center" vertical="center"/>
      <protection hidden="1"/>
    </xf>
    <xf numFmtId="43" fontId="1" fillId="5" borderId="7" xfId="0" applyNumberFormat="1" applyFont="1" applyFill="1" applyBorder="1" applyAlignment="1">
      <alignment horizontal="center" vertical="center"/>
    </xf>
    <xf numFmtId="3" fontId="1" fillId="5" borderId="7" xfId="3" applyNumberFormat="1" applyFont="1" applyFill="1" applyBorder="1" applyAlignment="1" applyProtection="1">
      <alignment horizontal="center" vertical="center"/>
      <protection hidden="1"/>
    </xf>
    <xf numFmtId="2" fontId="1" fillId="5" borderId="0" xfId="0" applyNumberFormat="1" applyFont="1" applyFill="1" applyBorder="1" applyAlignment="1">
      <alignment horizontal="center" vertical="center"/>
    </xf>
    <xf numFmtId="166" fontId="1" fillId="5" borderId="0" xfId="3" applyNumberFormat="1" applyFont="1" applyFill="1" applyBorder="1" applyAlignment="1">
      <alignment horizontal="center" vertical="center"/>
    </xf>
    <xf numFmtId="166" fontId="1" fillId="4" borderId="3" xfId="3" applyNumberFormat="1" applyFont="1" applyFill="1" applyBorder="1" applyAlignment="1">
      <alignment horizontal="center"/>
    </xf>
    <xf numFmtId="166" fontId="1" fillId="4" borderId="5" xfId="3" applyNumberFormat="1" applyFont="1" applyFill="1" applyBorder="1" applyAlignment="1">
      <alignment horizontal="center"/>
    </xf>
    <xf numFmtId="4" fontId="1" fillId="6" borderId="3" xfId="3" applyNumberFormat="1" applyFont="1" applyFill="1" applyBorder="1" applyAlignment="1" applyProtection="1">
      <alignment horizontal="center"/>
      <protection hidden="1"/>
    </xf>
    <xf numFmtId="2" fontId="1" fillId="6" borderId="0" xfId="3" applyNumberFormat="1" applyFont="1" applyFill="1" applyBorder="1" applyAlignment="1">
      <alignment horizontal="center"/>
    </xf>
    <xf numFmtId="4" fontId="1" fillId="6" borderId="0" xfId="0" applyNumberFormat="1" applyFont="1" applyFill="1" applyBorder="1" applyAlignment="1">
      <alignment horizontal="center"/>
    </xf>
    <xf numFmtId="10" fontId="1" fillId="6" borderId="0" xfId="3" applyNumberFormat="1" applyFont="1" applyFill="1" applyBorder="1" applyAlignment="1">
      <alignment horizontal="center"/>
    </xf>
    <xf numFmtId="10" fontId="1" fillId="6" borderId="3" xfId="3" applyNumberFormat="1" applyFont="1" applyFill="1" applyBorder="1" applyAlignment="1">
      <alignment horizontal="center"/>
    </xf>
    <xf numFmtId="3" fontId="1" fillId="6" borderId="0" xfId="3" applyNumberFormat="1" applyFont="1" applyFill="1" applyBorder="1" applyAlignment="1" applyProtection="1">
      <alignment horizontal="center"/>
      <protection hidden="1"/>
    </xf>
    <xf numFmtId="4" fontId="1" fillId="6" borderId="0" xfId="3" applyNumberFormat="1" applyFont="1" applyFill="1" applyBorder="1" applyAlignment="1" applyProtection="1">
      <alignment horizontal="center"/>
      <protection hidden="1"/>
    </xf>
    <xf numFmtId="4" fontId="1" fillId="6" borderId="4" xfId="3" applyNumberFormat="1" applyFont="1" applyFill="1" applyBorder="1" applyAlignment="1" applyProtection="1">
      <alignment horizontal="center"/>
      <protection hidden="1"/>
    </xf>
    <xf numFmtId="2" fontId="1" fillId="6" borderId="7" xfId="3" applyNumberFormat="1" applyFont="1" applyFill="1" applyBorder="1" applyAlignment="1">
      <alignment horizontal="center"/>
    </xf>
    <xf numFmtId="4" fontId="1" fillId="6" borderId="7" xfId="3" applyNumberFormat="1" applyFont="1" applyFill="1" applyBorder="1" applyAlignment="1" applyProtection="1">
      <alignment horizontal="center"/>
      <protection hidden="1"/>
    </xf>
    <xf numFmtId="10" fontId="1" fillId="6" borderId="7" xfId="3" applyNumberFormat="1" applyFont="1" applyFill="1" applyBorder="1" applyAlignment="1">
      <alignment horizontal="center"/>
    </xf>
    <xf numFmtId="10" fontId="1" fillId="6" borderId="4" xfId="3" applyNumberFormat="1" applyFont="1" applyFill="1" applyBorder="1" applyAlignment="1">
      <alignment horizontal="center"/>
    </xf>
    <xf numFmtId="3" fontId="1" fillId="6" borderId="7" xfId="3" applyNumberFormat="1" applyFont="1" applyFill="1" applyBorder="1" applyAlignment="1" applyProtection="1">
      <alignment horizontal="center"/>
      <protection hidden="1"/>
    </xf>
    <xf numFmtId="10" fontId="1" fillId="6" borderId="6" xfId="3" applyNumberFormat="1" applyFont="1" applyFill="1" applyBorder="1" applyAlignment="1">
      <alignment horizontal="center"/>
    </xf>
    <xf numFmtId="166" fontId="1" fillId="6" borderId="3" xfId="3" applyNumberFormat="1" applyFont="1" applyFill="1" applyBorder="1" applyAlignment="1">
      <alignment horizontal="center"/>
    </xf>
    <xf numFmtId="10" fontId="1" fillId="4" borderId="3" xfId="3" applyNumberFormat="1" applyFont="1" applyFill="1" applyBorder="1" applyAlignment="1">
      <alignment horizontal="center"/>
    </xf>
    <xf numFmtId="10" fontId="1" fillId="4" borderId="5" xfId="3" applyNumberFormat="1" applyFont="1" applyFill="1" applyBorder="1" applyAlignment="1">
      <alignment horizontal="center"/>
    </xf>
    <xf numFmtId="4" fontId="1" fillId="6" borderId="0" xfId="3" applyNumberFormat="1" applyFont="1" applyFill="1" applyBorder="1" applyAlignment="1">
      <alignment horizontal="center"/>
    </xf>
    <xf numFmtId="4" fontId="1" fillId="6" borderId="7" xfId="0" applyNumberFormat="1" applyFont="1" applyFill="1" applyBorder="1" applyAlignment="1">
      <alignment horizontal="center"/>
    </xf>
    <xf numFmtId="164" fontId="1" fillId="6" borderId="0" xfId="3" applyNumberFormat="1" applyFont="1" applyFill="1" applyBorder="1" applyAlignment="1" applyProtection="1">
      <alignment horizontal="center"/>
      <protection hidden="1"/>
    </xf>
    <xf numFmtId="166" fontId="1" fillId="6" borderId="0" xfId="3" applyNumberFormat="1" applyFont="1" applyFill="1" applyBorder="1" applyAlignment="1">
      <alignment horizontal="center"/>
    </xf>
    <xf numFmtId="166" fontId="1" fillId="6" borderId="5" xfId="3" applyNumberFormat="1" applyFont="1" applyFill="1" applyBorder="1" applyAlignment="1">
      <alignment horizontal="center"/>
    </xf>
    <xf numFmtId="164" fontId="1" fillId="6" borderId="7" xfId="3" applyNumberFormat="1" applyFont="1" applyFill="1" applyBorder="1" applyAlignment="1" applyProtection="1">
      <alignment horizontal="center"/>
      <protection hidden="1"/>
    </xf>
    <xf numFmtId="166" fontId="1" fillId="6" borderId="6" xfId="3" applyNumberFormat="1" applyFont="1" applyFill="1" applyBorder="1" applyAlignment="1">
      <alignment horizontal="center"/>
    </xf>
    <xf numFmtId="3" fontId="4" fillId="6" borderId="3" xfId="3" applyNumberFormat="1" applyFont="1" applyFill="1" applyBorder="1" applyAlignment="1">
      <alignment horizontal="right" vertical="center"/>
    </xf>
    <xf numFmtId="3" fontId="1" fillId="6" borderId="3" xfId="0" applyNumberFormat="1" applyFont="1" applyFill="1" applyBorder="1" applyAlignment="1">
      <alignment horizontal="center"/>
    </xf>
    <xf numFmtId="1" fontId="1" fillId="6" borderId="3" xfId="0" applyNumberFormat="1" applyFont="1" applyFill="1" applyBorder="1" applyAlignment="1">
      <alignment horizontal="center"/>
    </xf>
    <xf numFmtId="3" fontId="1" fillId="6" borderId="4" xfId="0" applyNumberFormat="1" applyFont="1" applyFill="1" applyBorder="1" applyAlignment="1">
      <alignment horizontal="center"/>
    </xf>
    <xf numFmtId="166" fontId="1" fillId="4" borderId="1" xfId="3" applyNumberFormat="1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center"/>
    </xf>
    <xf numFmtId="166" fontId="1" fillId="4" borderId="1" xfId="3" applyNumberFormat="1" applyFont="1" applyFill="1" applyBorder="1" applyAlignment="1" applyProtection="1">
      <alignment horizontal="center"/>
      <protection hidden="1"/>
    </xf>
    <xf numFmtId="166" fontId="1" fillId="4" borderId="2" xfId="3" applyNumberFormat="1" applyFont="1" applyFill="1" applyBorder="1" applyAlignment="1" applyProtection="1">
      <alignment horizontal="center"/>
      <protection hidden="1"/>
    </xf>
    <xf numFmtId="10" fontId="1" fillId="4" borderId="4" xfId="3" applyNumberFormat="1" applyFont="1" applyFill="1" applyBorder="1" applyAlignment="1" applyProtection="1">
      <alignment horizontal="center"/>
      <protection hidden="1"/>
    </xf>
    <xf numFmtId="10" fontId="1" fillId="4" borderId="5" xfId="3" applyNumberFormat="1" applyFont="1" applyFill="1" applyBorder="1" applyAlignment="1" applyProtection="1">
      <alignment horizontal="center"/>
      <protection hidden="1"/>
    </xf>
    <xf numFmtId="10" fontId="1" fillId="4" borderId="6" xfId="3" applyNumberFormat="1" applyFont="1" applyFill="1" applyBorder="1" applyAlignment="1" applyProtection="1">
      <alignment horizontal="center"/>
      <protection hidden="1"/>
    </xf>
    <xf numFmtId="166" fontId="1" fillId="4" borderId="3" xfId="3" applyNumberFormat="1" applyFont="1" applyFill="1" applyBorder="1" applyAlignment="1" applyProtection="1">
      <alignment horizontal="center"/>
      <protection hidden="1"/>
    </xf>
    <xf numFmtId="0" fontId="14" fillId="2" borderId="15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2" fontId="1" fillId="3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0" xfId="0" applyFont="1" applyFill="1" applyBorder="1" applyAlignment="1">
      <alignment vertical="center"/>
    </xf>
    <xf numFmtId="0" fontId="18" fillId="3" borderId="16" xfId="0" applyFont="1" applyFill="1" applyBorder="1"/>
    <xf numFmtId="0" fontId="18" fillId="3" borderId="17" xfId="0" applyFont="1" applyFill="1" applyBorder="1"/>
    <xf numFmtId="0" fontId="18" fillId="7" borderId="0" xfId="0" applyFont="1" applyFill="1"/>
    <xf numFmtId="0" fontId="18" fillId="3" borderId="9" xfId="0" applyFont="1" applyFill="1" applyBorder="1"/>
    <xf numFmtId="0" fontId="18" fillId="3" borderId="18" xfId="0" applyFont="1" applyFill="1" applyBorder="1"/>
    <xf numFmtId="0" fontId="19" fillId="3" borderId="9" xfId="0" applyFont="1" applyFill="1" applyBorder="1"/>
    <xf numFmtId="0" fontId="19" fillId="3" borderId="9" xfId="0" applyFont="1" applyFill="1" applyBorder="1" applyAlignment="1">
      <alignment vertical="top"/>
    </xf>
    <xf numFmtId="0" fontId="18" fillId="3" borderId="18" xfId="0" applyFont="1" applyFill="1" applyBorder="1" applyAlignment="1">
      <alignment vertical="top" wrapText="1"/>
    </xf>
    <xf numFmtId="0" fontId="18" fillId="3" borderId="18" xfId="0" applyFont="1" applyFill="1" applyBorder="1" applyAlignment="1">
      <alignment vertical="top"/>
    </xf>
    <xf numFmtId="0" fontId="19" fillId="3" borderId="19" xfId="0" applyFont="1" applyFill="1" applyBorder="1"/>
    <xf numFmtId="0" fontId="20" fillId="3" borderId="20" xfId="9" applyFont="1" applyFill="1" applyBorder="1"/>
    <xf numFmtId="14" fontId="18" fillId="3" borderId="18" xfId="0" applyNumberFormat="1" applyFont="1" applyFill="1" applyBorder="1" applyAlignment="1">
      <alignment horizontal="left" vertic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4" xr:uid="{00000000-0005-0000-0000-000003000000}"/>
    <cellStyle name="Normal 3 2" xfId="7" xr:uid="{FD2C2C84-7C14-4F54-A403-E1A57B00AFC4}"/>
    <cellStyle name="Percent" xfId="3" builtinId="5"/>
    <cellStyle name="Percent 2" xfId="2" xr:uid="{00000000-0005-0000-0000-000005000000}"/>
    <cellStyle name="Percent 2 2" xfId="6" xr:uid="{00000000-0005-0000-0000-000006000000}"/>
    <cellStyle name="Percent 3" xfId="5" xr:uid="{00000000-0005-0000-0000-000007000000}"/>
    <cellStyle name="Percent 3 2" xfId="8" xr:uid="{2329C0DE-8704-46D4-ABC2-34581C5668C1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0</xdr:row>
      <xdr:rowOff>121920</xdr:rowOff>
    </xdr:from>
    <xdr:to>
      <xdr:col>0</xdr:col>
      <xdr:colOff>243840</xdr:colOff>
      <xdr:row>5</xdr:row>
      <xdr:rowOff>141351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3E01E7-C25D-45BC-8DB6-93BF93266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" y="121920"/>
          <a:ext cx="0" cy="84810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66675</xdr:rowOff>
    </xdr:from>
    <xdr:to>
      <xdr:col>0</xdr:col>
      <xdr:colOff>19050</xdr:colOff>
      <xdr:row>5</xdr:row>
      <xdr:rowOff>83725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3312F4-A21F-4FC9-8D8A-49E19A81D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1737275" cy="8457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1</xdr:col>
      <xdr:colOff>794300</xdr:colOff>
      <xdr:row>5</xdr:row>
      <xdr:rowOff>112300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334D379-ECD3-46EA-98B8-F70754E05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1737275" cy="845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16566</xdr:rowOff>
    </xdr:from>
    <xdr:to>
      <xdr:col>0</xdr:col>
      <xdr:colOff>1653952</xdr:colOff>
      <xdr:row>2</xdr:row>
      <xdr:rowOff>448236</xdr:rowOff>
    </xdr:to>
    <xdr:pic>
      <xdr:nvPicPr>
        <xdr:cNvPr id="2" name="Picture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684"/>
          <a:ext cx="1653952" cy="655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m.Swift@londoncouncil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07A0A-AD3C-4548-9F8E-72A2C9C7EE84}">
  <sheetPr>
    <tabColor theme="7"/>
  </sheetPr>
  <dimension ref="A1:C26"/>
  <sheetViews>
    <sheetView workbookViewId="0">
      <selection activeCell="B12" sqref="B12"/>
    </sheetView>
  </sheetViews>
  <sheetFormatPr defaultColWidth="0" defaultRowHeight="12.75" zeroHeight="1" x14ac:dyDescent="0.2"/>
  <cols>
    <col min="1" max="1" width="13.5" style="133" bestFit="1" customWidth="1"/>
    <col min="2" max="2" width="67.125" style="133" bestFit="1" customWidth="1"/>
    <col min="3" max="3" width="2.5" style="133" customWidth="1"/>
    <col min="4" max="16384" width="8.75" style="133" hidden="1"/>
  </cols>
  <sheetData>
    <row r="1" spans="1:2" x14ac:dyDescent="0.2">
      <c r="A1" s="131"/>
      <c r="B1" s="132"/>
    </row>
    <row r="2" spans="1:2" x14ac:dyDescent="0.2">
      <c r="A2" s="134"/>
      <c r="B2" s="135"/>
    </row>
    <row r="3" spans="1:2" x14ac:dyDescent="0.2">
      <c r="A3" s="134"/>
      <c r="B3" s="135"/>
    </row>
    <row r="4" spans="1:2" x14ac:dyDescent="0.2">
      <c r="A4" s="134"/>
      <c r="B4" s="135"/>
    </row>
    <row r="5" spans="1:2" x14ac:dyDescent="0.2">
      <c r="A5" s="134"/>
      <c r="B5" s="135"/>
    </row>
    <row r="6" spans="1:2" x14ac:dyDescent="0.2">
      <c r="A6" s="134"/>
      <c r="B6" s="135"/>
    </row>
    <row r="7" spans="1:2" x14ac:dyDescent="0.2">
      <c r="A7" s="134"/>
      <c r="B7" s="135"/>
    </row>
    <row r="8" spans="1:2" x14ac:dyDescent="0.2">
      <c r="A8" s="136" t="s">
        <v>63</v>
      </c>
      <c r="B8" s="135" t="s">
        <v>70</v>
      </c>
    </row>
    <row r="9" spans="1:2" x14ac:dyDescent="0.2">
      <c r="A9" s="136"/>
      <c r="B9" s="135"/>
    </row>
    <row r="10" spans="1:2" x14ac:dyDescent="0.2">
      <c r="A10" s="136" t="s">
        <v>64</v>
      </c>
      <c r="B10" s="142">
        <v>43539</v>
      </c>
    </row>
    <row r="11" spans="1:2" x14ac:dyDescent="0.2">
      <c r="A11" s="136"/>
      <c r="B11" s="135"/>
    </row>
    <row r="12" spans="1:2" ht="38.25" x14ac:dyDescent="0.2">
      <c r="A12" s="137" t="s">
        <v>65</v>
      </c>
      <c r="B12" s="138" t="s">
        <v>71</v>
      </c>
    </row>
    <row r="13" spans="1:2" x14ac:dyDescent="0.2">
      <c r="A13" s="137"/>
      <c r="B13" s="139"/>
    </row>
    <row r="14" spans="1:2" x14ac:dyDescent="0.2">
      <c r="A14" s="136" t="s">
        <v>66</v>
      </c>
      <c r="B14" s="135" t="s">
        <v>67</v>
      </c>
    </row>
    <row r="15" spans="1:2" x14ac:dyDescent="0.2">
      <c r="A15" s="136"/>
      <c r="B15" s="135"/>
    </row>
    <row r="16" spans="1:2" ht="13.5" thickBot="1" x14ac:dyDescent="0.25">
      <c r="A16" s="140" t="s">
        <v>68</v>
      </c>
      <c r="B16" s="141" t="s">
        <v>69</v>
      </c>
    </row>
    <row r="17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</sheetData>
  <hyperlinks>
    <hyperlink ref="B16" r:id="rId1" xr:uid="{9F79CDED-6490-4208-AEC6-8F849B54C19B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WWE368"/>
  <sheetViews>
    <sheetView tabSelected="1" topLeftCell="A3" zoomScale="85" zoomScaleNormal="85" workbookViewId="0">
      <selection activeCell="O34" sqref="O34"/>
    </sheetView>
  </sheetViews>
  <sheetFormatPr defaultRowHeight="12.75" x14ac:dyDescent="0.2"/>
  <cols>
    <col min="1" max="1" width="22.125" style="8" bestFit="1" customWidth="1"/>
    <col min="2" max="2" width="10.375" style="21" bestFit="1" customWidth="1"/>
    <col min="3" max="3" width="17.375" style="22" bestFit="1" customWidth="1"/>
    <col min="4" max="4" width="11" style="22" bestFit="1" customWidth="1"/>
    <col min="5" max="5" width="9.125" style="22" bestFit="1" customWidth="1"/>
    <col min="6" max="7" width="10.375" style="22" customWidth="1"/>
    <col min="8" max="8" width="9.875" style="22" bestFit="1" customWidth="1"/>
    <col min="9" max="9" width="10.875" style="22" bestFit="1" customWidth="1"/>
    <col min="10" max="10" width="9.625" style="22" bestFit="1" customWidth="1"/>
    <col min="11" max="11" width="17.375" style="22" bestFit="1" customWidth="1"/>
    <col min="12" max="12" width="10.375" style="22" bestFit="1" customWidth="1"/>
    <col min="13" max="13" width="14.375" style="22" bestFit="1" customWidth="1"/>
    <col min="14" max="14" width="9" style="22" bestFit="1" customWidth="1"/>
    <col min="15" max="15" width="14.375" style="22" bestFit="1" customWidth="1"/>
    <col min="16" max="16" width="11" style="23" bestFit="1" customWidth="1"/>
    <col min="17" max="19" width="9.125" style="23" bestFit="1" customWidth="1"/>
    <col min="20" max="20" width="9.375" style="22" bestFit="1" customWidth="1"/>
    <col min="21" max="21" width="11.75" style="23" bestFit="1" customWidth="1"/>
    <col min="22" max="22" width="7.625" style="22" bestFit="1" customWidth="1"/>
    <col min="23" max="23" width="9.625" style="22" bestFit="1" customWidth="1"/>
    <col min="24" max="24" width="15.25" style="1" customWidth="1"/>
    <col min="25" max="258" width="9" style="1"/>
    <col min="259" max="259" width="31.125" style="1" customWidth="1"/>
    <col min="260" max="260" width="16" style="1" bestFit="1" customWidth="1"/>
    <col min="261" max="261" width="16.375" style="1" bestFit="1" customWidth="1"/>
    <col min="262" max="262" width="14.125" style="1" bestFit="1" customWidth="1"/>
    <col min="263" max="263" width="14.125" style="1" customWidth="1"/>
    <col min="264" max="265" width="13.875" style="1" bestFit="1" customWidth="1"/>
    <col min="266" max="268" width="14.125" style="1" customWidth="1"/>
    <col min="269" max="269" width="15" style="1" bestFit="1" customWidth="1"/>
    <col min="270" max="271" width="15" style="1" customWidth="1"/>
    <col min="272" max="275" width="13.375" style="1" customWidth="1"/>
    <col min="276" max="276" width="13.875" style="1" bestFit="1" customWidth="1"/>
    <col min="277" max="277" width="13.375" style="1" customWidth="1"/>
    <col min="278" max="278" width="13.875" style="1" bestFit="1" customWidth="1"/>
    <col min="279" max="279" width="13.375" style="1" customWidth="1"/>
    <col min="280" max="514" width="9" style="1"/>
    <col min="515" max="515" width="31.125" style="1" customWidth="1"/>
    <col min="516" max="516" width="16" style="1" bestFit="1" customWidth="1"/>
    <col min="517" max="517" width="16.375" style="1" bestFit="1" customWidth="1"/>
    <col min="518" max="518" width="14.125" style="1" bestFit="1" customWidth="1"/>
    <col min="519" max="519" width="14.125" style="1" customWidth="1"/>
    <col min="520" max="521" width="13.875" style="1" bestFit="1" customWidth="1"/>
    <col min="522" max="524" width="14.125" style="1" customWidth="1"/>
    <col min="525" max="525" width="15" style="1" bestFit="1" customWidth="1"/>
    <col min="526" max="527" width="15" style="1" customWidth="1"/>
    <col min="528" max="531" width="13.375" style="1" customWidth="1"/>
    <col min="532" max="532" width="13.875" style="1" bestFit="1" customWidth="1"/>
    <col min="533" max="533" width="13.375" style="1" customWidth="1"/>
    <col min="534" max="534" width="13.875" style="1" bestFit="1" customWidth="1"/>
    <col min="535" max="535" width="13.375" style="1" customWidth="1"/>
    <col min="536" max="770" width="9" style="1"/>
    <col min="771" max="771" width="31.125" style="1" customWidth="1"/>
    <col min="772" max="772" width="16" style="1" bestFit="1" customWidth="1"/>
    <col min="773" max="773" width="16.375" style="1" bestFit="1" customWidth="1"/>
    <col min="774" max="774" width="14.125" style="1" bestFit="1" customWidth="1"/>
    <col min="775" max="775" width="14.125" style="1" customWidth="1"/>
    <col min="776" max="777" width="13.875" style="1" bestFit="1" customWidth="1"/>
    <col min="778" max="780" width="14.125" style="1" customWidth="1"/>
    <col min="781" max="781" width="15" style="1" bestFit="1" customWidth="1"/>
    <col min="782" max="783" width="15" style="1" customWidth="1"/>
    <col min="784" max="787" width="13.375" style="1" customWidth="1"/>
    <col min="788" max="788" width="13.875" style="1" bestFit="1" customWidth="1"/>
    <col min="789" max="789" width="13.375" style="1" customWidth="1"/>
    <col min="790" max="790" width="13.875" style="1" bestFit="1" customWidth="1"/>
    <col min="791" max="791" width="13.375" style="1" customWidth="1"/>
    <col min="792" max="1026" width="9" style="1"/>
    <col min="1027" max="1027" width="31.125" style="1" customWidth="1"/>
    <col min="1028" max="1028" width="16" style="1" bestFit="1" customWidth="1"/>
    <col min="1029" max="1029" width="16.375" style="1" bestFit="1" customWidth="1"/>
    <col min="1030" max="1030" width="14.125" style="1" bestFit="1" customWidth="1"/>
    <col min="1031" max="1031" width="14.125" style="1" customWidth="1"/>
    <col min="1032" max="1033" width="13.875" style="1" bestFit="1" customWidth="1"/>
    <col min="1034" max="1036" width="14.125" style="1" customWidth="1"/>
    <col min="1037" max="1037" width="15" style="1" bestFit="1" customWidth="1"/>
    <col min="1038" max="1039" width="15" style="1" customWidth="1"/>
    <col min="1040" max="1043" width="13.375" style="1" customWidth="1"/>
    <col min="1044" max="1044" width="13.875" style="1" bestFit="1" customWidth="1"/>
    <col min="1045" max="1045" width="13.375" style="1" customWidth="1"/>
    <col min="1046" max="1046" width="13.875" style="1" bestFit="1" customWidth="1"/>
    <col min="1047" max="1047" width="13.375" style="1" customWidth="1"/>
    <col min="1048" max="1282" width="9" style="1"/>
    <col min="1283" max="1283" width="31.125" style="1" customWidth="1"/>
    <col min="1284" max="1284" width="16" style="1" bestFit="1" customWidth="1"/>
    <col min="1285" max="1285" width="16.375" style="1" bestFit="1" customWidth="1"/>
    <col min="1286" max="1286" width="14.125" style="1" bestFit="1" customWidth="1"/>
    <col min="1287" max="1287" width="14.125" style="1" customWidth="1"/>
    <col min="1288" max="1289" width="13.875" style="1" bestFit="1" customWidth="1"/>
    <col min="1290" max="1292" width="14.125" style="1" customWidth="1"/>
    <col min="1293" max="1293" width="15" style="1" bestFit="1" customWidth="1"/>
    <col min="1294" max="1295" width="15" style="1" customWidth="1"/>
    <col min="1296" max="1299" width="13.375" style="1" customWidth="1"/>
    <col min="1300" max="1300" width="13.875" style="1" bestFit="1" customWidth="1"/>
    <col min="1301" max="1301" width="13.375" style="1" customWidth="1"/>
    <col min="1302" max="1302" width="13.875" style="1" bestFit="1" customWidth="1"/>
    <col min="1303" max="1303" width="13.375" style="1" customWidth="1"/>
    <col min="1304" max="1538" width="9" style="1"/>
    <col min="1539" max="1539" width="31.125" style="1" customWidth="1"/>
    <col min="1540" max="1540" width="16" style="1" bestFit="1" customWidth="1"/>
    <col min="1541" max="1541" width="16.375" style="1" bestFit="1" customWidth="1"/>
    <col min="1542" max="1542" width="14.125" style="1" bestFit="1" customWidth="1"/>
    <col min="1543" max="1543" width="14.125" style="1" customWidth="1"/>
    <col min="1544" max="1545" width="13.875" style="1" bestFit="1" customWidth="1"/>
    <col min="1546" max="1548" width="14.125" style="1" customWidth="1"/>
    <col min="1549" max="1549" width="15" style="1" bestFit="1" customWidth="1"/>
    <col min="1550" max="1551" width="15" style="1" customWidth="1"/>
    <col min="1552" max="1555" width="13.375" style="1" customWidth="1"/>
    <col min="1556" max="1556" width="13.875" style="1" bestFit="1" customWidth="1"/>
    <col min="1557" max="1557" width="13.375" style="1" customWidth="1"/>
    <col min="1558" max="1558" width="13.875" style="1" bestFit="1" customWidth="1"/>
    <col min="1559" max="1559" width="13.375" style="1" customWidth="1"/>
    <col min="1560" max="1794" width="9" style="1"/>
    <col min="1795" max="1795" width="31.125" style="1" customWidth="1"/>
    <col min="1796" max="1796" width="16" style="1" bestFit="1" customWidth="1"/>
    <col min="1797" max="1797" width="16.375" style="1" bestFit="1" customWidth="1"/>
    <col min="1798" max="1798" width="14.125" style="1" bestFit="1" customWidth="1"/>
    <col min="1799" max="1799" width="14.125" style="1" customWidth="1"/>
    <col min="1800" max="1801" width="13.875" style="1" bestFit="1" customWidth="1"/>
    <col min="1802" max="1804" width="14.125" style="1" customWidth="1"/>
    <col min="1805" max="1805" width="15" style="1" bestFit="1" customWidth="1"/>
    <col min="1806" max="1807" width="15" style="1" customWidth="1"/>
    <col min="1808" max="1811" width="13.375" style="1" customWidth="1"/>
    <col min="1812" max="1812" width="13.875" style="1" bestFit="1" customWidth="1"/>
    <col min="1813" max="1813" width="13.375" style="1" customWidth="1"/>
    <col min="1814" max="1814" width="13.875" style="1" bestFit="1" customWidth="1"/>
    <col min="1815" max="1815" width="13.375" style="1" customWidth="1"/>
    <col min="1816" max="2050" width="9" style="1"/>
    <col min="2051" max="2051" width="31.125" style="1" customWidth="1"/>
    <col min="2052" max="2052" width="16" style="1" bestFit="1" customWidth="1"/>
    <col min="2053" max="2053" width="16.375" style="1" bestFit="1" customWidth="1"/>
    <col min="2054" max="2054" width="14.125" style="1" bestFit="1" customWidth="1"/>
    <col min="2055" max="2055" width="14.125" style="1" customWidth="1"/>
    <col min="2056" max="2057" width="13.875" style="1" bestFit="1" customWidth="1"/>
    <col min="2058" max="2060" width="14.125" style="1" customWidth="1"/>
    <col min="2061" max="2061" width="15" style="1" bestFit="1" customWidth="1"/>
    <col min="2062" max="2063" width="15" style="1" customWidth="1"/>
    <col min="2064" max="2067" width="13.375" style="1" customWidth="1"/>
    <col min="2068" max="2068" width="13.875" style="1" bestFit="1" customWidth="1"/>
    <col min="2069" max="2069" width="13.375" style="1" customWidth="1"/>
    <col min="2070" max="2070" width="13.875" style="1" bestFit="1" customWidth="1"/>
    <col min="2071" max="2071" width="13.375" style="1" customWidth="1"/>
    <col min="2072" max="2306" width="9" style="1"/>
    <col min="2307" max="2307" width="31.125" style="1" customWidth="1"/>
    <col min="2308" max="2308" width="16" style="1" bestFit="1" customWidth="1"/>
    <col min="2309" max="2309" width="16.375" style="1" bestFit="1" customWidth="1"/>
    <col min="2310" max="2310" width="14.125" style="1" bestFit="1" customWidth="1"/>
    <col min="2311" max="2311" width="14.125" style="1" customWidth="1"/>
    <col min="2312" max="2313" width="13.875" style="1" bestFit="1" customWidth="1"/>
    <col min="2314" max="2316" width="14.125" style="1" customWidth="1"/>
    <col min="2317" max="2317" width="15" style="1" bestFit="1" customWidth="1"/>
    <col min="2318" max="2319" width="15" style="1" customWidth="1"/>
    <col min="2320" max="2323" width="13.375" style="1" customWidth="1"/>
    <col min="2324" max="2324" width="13.875" style="1" bestFit="1" customWidth="1"/>
    <col min="2325" max="2325" width="13.375" style="1" customWidth="1"/>
    <col min="2326" max="2326" width="13.875" style="1" bestFit="1" customWidth="1"/>
    <col min="2327" max="2327" width="13.375" style="1" customWidth="1"/>
    <col min="2328" max="2562" width="9" style="1"/>
    <col min="2563" max="2563" width="31.125" style="1" customWidth="1"/>
    <col min="2564" max="2564" width="16" style="1" bestFit="1" customWidth="1"/>
    <col min="2565" max="2565" width="16.375" style="1" bestFit="1" customWidth="1"/>
    <col min="2566" max="2566" width="14.125" style="1" bestFit="1" customWidth="1"/>
    <col min="2567" max="2567" width="14.125" style="1" customWidth="1"/>
    <col min="2568" max="2569" width="13.875" style="1" bestFit="1" customWidth="1"/>
    <col min="2570" max="2572" width="14.125" style="1" customWidth="1"/>
    <col min="2573" max="2573" width="15" style="1" bestFit="1" customWidth="1"/>
    <col min="2574" max="2575" width="15" style="1" customWidth="1"/>
    <col min="2576" max="2579" width="13.375" style="1" customWidth="1"/>
    <col min="2580" max="2580" width="13.875" style="1" bestFit="1" customWidth="1"/>
    <col min="2581" max="2581" width="13.375" style="1" customWidth="1"/>
    <col min="2582" max="2582" width="13.875" style="1" bestFit="1" customWidth="1"/>
    <col min="2583" max="2583" width="13.375" style="1" customWidth="1"/>
    <col min="2584" max="2818" width="9" style="1"/>
    <col min="2819" max="2819" width="31.125" style="1" customWidth="1"/>
    <col min="2820" max="2820" width="16" style="1" bestFit="1" customWidth="1"/>
    <col min="2821" max="2821" width="16.375" style="1" bestFit="1" customWidth="1"/>
    <col min="2822" max="2822" width="14.125" style="1" bestFit="1" customWidth="1"/>
    <col min="2823" max="2823" width="14.125" style="1" customWidth="1"/>
    <col min="2824" max="2825" width="13.875" style="1" bestFit="1" customWidth="1"/>
    <col min="2826" max="2828" width="14.125" style="1" customWidth="1"/>
    <col min="2829" max="2829" width="15" style="1" bestFit="1" customWidth="1"/>
    <col min="2830" max="2831" width="15" style="1" customWidth="1"/>
    <col min="2832" max="2835" width="13.375" style="1" customWidth="1"/>
    <col min="2836" max="2836" width="13.875" style="1" bestFit="1" customWidth="1"/>
    <col min="2837" max="2837" width="13.375" style="1" customWidth="1"/>
    <col min="2838" max="2838" width="13.875" style="1" bestFit="1" customWidth="1"/>
    <col min="2839" max="2839" width="13.375" style="1" customWidth="1"/>
    <col min="2840" max="3074" width="9" style="1"/>
    <col min="3075" max="3075" width="31.125" style="1" customWidth="1"/>
    <col min="3076" max="3076" width="16" style="1" bestFit="1" customWidth="1"/>
    <col min="3077" max="3077" width="16.375" style="1" bestFit="1" customWidth="1"/>
    <col min="3078" max="3078" width="14.125" style="1" bestFit="1" customWidth="1"/>
    <col min="3079" max="3079" width="14.125" style="1" customWidth="1"/>
    <col min="3080" max="3081" width="13.875" style="1" bestFit="1" customWidth="1"/>
    <col min="3082" max="3084" width="14.125" style="1" customWidth="1"/>
    <col min="3085" max="3085" width="15" style="1" bestFit="1" customWidth="1"/>
    <col min="3086" max="3087" width="15" style="1" customWidth="1"/>
    <col min="3088" max="3091" width="13.375" style="1" customWidth="1"/>
    <col min="3092" max="3092" width="13.875" style="1" bestFit="1" customWidth="1"/>
    <col min="3093" max="3093" width="13.375" style="1" customWidth="1"/>
    <col min="3094" max="3094" width="13.875" style="1" bestFit="1" customWidth="1"/>
    <col min="3095" max="3095" width="13.375" style="1" customWidth="1"/>
    <col min="3096" max="3330" width="9" style="1"/>
    <col min="3331" max="3331" width="31.125" style="1" customWidth="1"/>
    <col min="3332" max="3332" width="16" style="1" bestFit="1" customWidth="1"/>
    <col min="3333" max="3333" width="16.375" style="1" bestFit="1" customWidth="1"/>
    <col min="3334" max="3334" width="14.125" style="1" bestFit="1" customWidth="1"/>
    <col min="3335" max="3335" width="14.125" style="1" customWidth="1"/>
    <col min="3336" max="3337" width="13.875" style="1" bestFit="1" customWidth="1"/>
    <col min="3338" max="3340" width="14.125" style="1" customWidth="1"/>
    <col min="3341" max="3341" width="15" style="1" bestFit="1" customWidth="1"/>
    <col min="3342" max="3343" width="15" style="1" customWidth="1"/>
    <col min="3344" max="3347" width="13.375" style="1" customWidth="1"/>
    <col min="3348" max="3348" width="13.875" style="1" bestFit="1" customWidth="1"/>
    <col min="3349" max="3349" width="13.375" style="1" customWidth="1"/>
    <col min="3350" max="3350" width="13.875" style="1" bestFit="1" customWidth="1"/>
    <col min="3351" max="3351" width="13.375" style="1" customWidth="1"/>
    <col min="3352" max="3586" width="9" style="1"/>
    <col min="3587" max="3587" width="31.125" style="1" customWidth="1"/>
    <col min="3588" max="3588" width="16" style="1" bestFit="1" customWidth="1"/>
    <col min="3589" max="3589" width="16.375" style="1" bestFit="1" customWidth="1"/>
    <col min="3590" max="3590" width="14.125" style="1" bestFit="1" customWidth="1"/>
    <col min="3591" max="3591" width="14.125" style="1" customWidth="1"/>
    <col min="3592" max="3593" width="13.875" style="1" bestFit="1" customWidth="1"/>
    <col min="3594" max="3596" width="14.125" style="1" customWidth="1"/>
    <col min="3597" max="3597" width="15" style="1" bestFit="1" customWidth="1"/>
    <col min="3598" max="3599" width="15" style="1" customWidth="1"/>
    <col min="3600" max="3603" width="13.375" style="1" customWidth="1"/>
    <col min="3604" max="3604" width="13.875" style="1" bestFit="1" customWidth="1"/>
    <col min="3605" max="3605" width="13.375" style="1" customWidth="1"/>
    <col min="3606" max="3606" width="13.875" style="1" bestFit="1" customWidth="1"/>
    <col min="3607" max="3607" width="13.375" style="1" customWidth="1"/>
    <col min="3608" max="3842" width="9" style="1"/>
    <col min="3843" max="3843" width="31.125" style="1" customWidth="1"/>
    <col min="3844" max="3844" width="16" style="1" bestFit="1" customWidth="1"/>
    <col min="3845" max="3845" width="16.375" style="1" bestFit="1" customWidth="1"/>
    <col min="3846" max="3846" width="14.125" style="1" bestFit="1" customWidth="1"/>
    <col min="3847" max="3847" width="14.125" style="1" customWidth="1"/>
    <col min="3848" max="3849" width="13.875" style="1" bestFit="1" customWidth="1"/>
    <col min="3850" max="3852" width="14.125" style="1" customWidth="1"/>
    <col min="3853" max="3853" width="15" style="1" bestFit="1" customWidth="1"/>
    <col min="3854" max="3855" width="15" style="1" customWidth="1"/>
    <col min="3856" max="3859" width="13.375" style="1" customWidth="1"/>
    <col min="3860" max="3860" width="13.875" style="1" bestFit="1" customWidth="1"/>
    <col min="3861" max="3861" width="13.375" style="1" customWidth="1"/>
    <col min="3862" max="3862" width="13.875" style="1" bestFit="1" customWidth="1"/>
    <col min="3863" max="3863" width="13.375" style="1" customWidth="1"/>
    <col min="3864" max="4098" width="9" style="1"/>
    <col min="4099" max="4099" width="31.125" style="1" customWidth="1"/>
    <col min="4100" max="4100" width="16" style="1" bestFit="1" customWidth="1"/>
    <col min="4101" max="4101" width="16.375" style="1" bestFit="1" customWidth="1"/>
    <col min="4102" max="4102" width="14.125" style="1" bestFit="1" customWidth="1"/>
    <col min="4103" max="4103" width="14.125" style="1" customWidth="1"/>
    <col min="4104" max="4105" width="13.875" style="1" bestFit="1" customWidth="1"/>
    <col min="4106" max="4108" width="14.125" style="1" customWidth="1"/>
    <col min="4109" max="4109" width="15" style="1" bestFit="1" customWidth="1"/>
    <col min="4110" max="4111" width="15" style="1" customWidth="1"/>
    <col min="4112" max="4115" width="13.375" style="1" customWidth="1"/>
    <col min="4116" max="4116" width="13.875" style="1" bestFit="1" customWidth="1"/>
    <col min="4117" max="4117" width="13.375" style="1" customWidth="1"/>
    <col min="4118" max="4118" width="13.875" style="1" bestFit="1" customWidth="1"/>
    <col min="4119" max="4119" width="13.375" style="1" customWidth="1"/>
    <col min="4120" max="4354" width="9" style="1"/>
    <col min="4355" max="4355" width="31.125" style="1" customWidth="1"/>
    <col min="4356" max="4356" width="16" style="1" bestFit="1" customWidth="1"/>
    <col min="4357" max="4357" width="16.375" style="1" bestFit="1" customWidth="1"/>
    <col min="4358" max="4358" width="14.125" style="1" bestFit="1" customWidth="1"/>
    <col min="4359" max="4359" width="14.125" style="1" customWidth="1"/>
    <col min="4360" max="4361" width="13.875" style="1" bestFit="1" customWidth="1"/>
    <col min="4362" max="4364" width="14.125" style="1" customWidth="1"/>
    <col min="4365" max="4365" width="15" style="1" bestFit="1" customWidth="1"/>
    <col min="4366" max="4367" width="15" style="1" customWidth="1"/>
    <col min="4368" max="4371" width="13.375" style="1" customWidth="1"/>
    <col min="4372" max="4372" width="13.875" style="1" bestFit="1" customWidth="1"/>
    <col min="4373" max="4373" width="13.375" style="1" customWidth="1"/>
    <col min="4374" max="4374" width="13.875" style="1" bestFit="1" customWidth="1"/>
    <col min="4375" max="4375" width="13.375" style="1" customWidth="1"/>
    <col min="4376" max="4610" width="9" style="1"/>
    <col min="4611" max="4611" width="31.125" style="1" customWidth="1"/>
    <col min="4612" max="4612" width="16" style="1" bestFit="1" customWidth="1"/>
    <col min="4613" max="4613" width="16.375" style="1" bestFit="1" customWidth="1"/>
    <col min="4614" max="4614" width="14.125" style="1" bestFit="1" customWidth="1"/>
    <col min="4615" max="4615" width="14.125" style="1" customWidth="1"/>
    <col min="4616" max="4617" width="13.875" style="1" bestFit="1" customWidth="1"/>
    <col min="4618" max="4620" width="14.125" style="1" customWidth="1"/>
    <col min="4621" max="4621" width="15" style="1" bestFit="1" customWidth="1"/>
    <col min="4622" max="4623" width="15" style="1" customWidth="1"/>
    <col min="4624" max="4627" width="13.375" style="1" customWidth="1"/>
    <col min="4628" max="4628" width="13.875" style="1" bestFit="1" customWidth="1"/>
    <col min="4629" max="4629" width="13.375" style="1" customWidth="1"/>
    <col min="4630" max="4630" width="13.875" style="1" bestFit="1" customWidth="1"/>
    <col min="4631" max="4631" width="13.375" style="1" customWidth="1"/>
    <col min="4632" max="4866" width="9" style="1"/>
    <col min="4867" max="4867" width="31.125" style="1" customWidth="1"/>
    <col min="4868" max="4868" width="16" style="1" bestFit="1" customWidth="1"/>
    <col min="4869" max="4869" width="16.375" style="1" bestFit="1" customWidth="1"/>
    <col min="4870" max="4870" width="14.125" style="1" bestFit="1" customWidth="1"/>
    <col min="4871" max="4871" width="14.125" style="1" customWidth="1"/>
    <col min="4872" max="4873" width="13.875" style="1" bestFit="1" customWidth="1"/>
    <col min="4874" max="4876" width="14.125" style="1" customWidth="1"/>
    <col min="4877" max="4877" width="15" style="1" bestFit="1" customWidth="1"/>
    <col min="4878" max="4879" width="15" style="1" customWidth="1"/>
    <col min="4880" max="4883" width="13.375" style="1" customWidth="1"/>
    <col min="4884" max="4884" width="13.875" style="1" bestFit="1" customWidth="1"/>
    <col min="4885" max="4885" width="13.375" style="1" customWidth="1"/>
    <col min="4886" max="4886" width="13.875" style="1" bestFit="1" customWidth="1"/>
    <col min="4887" max="4887" width="13.375" style="1" customWidth="1"/>
    <col min="4888" max="5122" width="9" style="1"/>
    <col min="5123" max="5123" width="31.125" style="1" customWidth="1"/>
    <col min="5124" max="5124" width="16" style="1" bestFit="1" customWidth="1"/>
    <col min="5125" max="5125" width="16.375" style="1" bestFit="1" customWidth="1"/>
    <col min="5126" max="5126" width="14.125" style="1" bestFit="1" customWidth="1"/>
    <col min="5127" max="5127" width="14.125" style="1" customWidth="1"/>
    <col min="5128" max="5129" width="13.875" style="1" bestFit="1" customWidth="1"/>
    <col min="5130" max="5132" width="14.125" style="1" customWidth="1"/>
    <col min="5133" max="5133" width="15" style="1" bestFit="1" customWidth="1"/>
    <col min="5134" max="5135" width="15" style="1" customWidth="1"/>
    <col min="5136" max="5139" width="13.375" style="1" customWidth="1"/>
    <col min="5140" max="5140" width="13.875" style="1" bestFit="1" customWidth="1"/>
    <col min="5141" max="5141" width="13.375" style="1" customWidth="1"/>
    <col min="5142" max="5142" width="13.875" style="1" bestFit="1" customWidth="1"/>
    <col min="5143" max="5143" width="13.375" style="1" customWidth="1"/>
    <col min="5144" max="5378" width="9" style="1"/>
    <col min="5379" max="5379" width="31.125" style="1" customWidth="1"/>
    <col min="5380" max="5380" width="16" style="1" bestFit="1" customWidth="1"/>
    <col min="5381" max="5381" width="16.375" style="1" bestFit="1" customWidth="1"/>
    <col min="5382" max="5382" width="14.125" style="1" bestFit="1" customWidth="1"/>
    <col min="5383" max="5383" width="14.125" style="1" customWidth="1"/>
    <col min="5384" max="5385" width="13.875" style="1" bestFit="1" customWidth="1"/>
    <col min="5386" max="5388" width="14.125" style="1" customWidth="1"/>
    <col min="5389" max="5389" width="15" style="1" bestFit="1" customWidth="1"/>
    <col min="5390" max="5391" width="15" style="1" customWidth="1"/>
    <col min="5392" max="5395" width="13.375" style="1" customWidth="1"/>
    <col min="5396" max="5396" width="13.875" style="1" bestFit="1" customWidth="1"/>
    <col min="5397" max="5397" width="13.375" style="1" customWidth="1"/>
    <col min="5398" max="5398" width="13.875" style="1" bestFit="1" customWidth="1"/>
    <col min="5399" max="5399" width="13.375" style="1" customWidth="1"/>
    <col min="5400" max="5634" width="9" style="1"/>
    <col min="5635" max="5635" width="31.125" style="1" customWidth="1"/>
    <col min="5636" max="5636" width="16" style="1" bestFit="1" customWidth="1"/>
    <col min="5637" max="5637" width="16.375" style="1" bestFit="1" customWidth="1"/>
    <col min="5638" max="5638" width="14.125" style="1" bestFit="1" customWidth="1"/>
    <col min="5639" max="5639" width="14.125" style="1" customWidth="1"/>
    <col min="5640" max="5641" width="13.875" style="1" bestFit="1" customWidth="1"/>
    <col min="5642" max="5644" width="14.125" style="1" customWidth="1"/>
    <col min="5645" max="5645" width="15" style="1" bestFit="1" customWidth="1"/>
    <col min="5646" max="5647" width="15" style="1" customWidth="1"/>
    <col min="5648" max="5651" width="13.375" style="1" customWidth="1"/>
    <col min="5652" max="5652" width="13.875" style="1" bestFit="1" customWidth="1"/>
    <col min="5653" max="5653" width="13.375" style="1" customWidth="1"/>
    <col min="5654" max="5654" width="13.875" style="1" bestFit="1" customWidth="1"/>
    <col min="5655" max="5655" width="13.375" style="1" customWidth="1"/>
    <col min="5656" max="5890" width="9" style="1"/>
    <col min="5891" max="5891" width="31.125" style="1" customWidth="1"/>
    <col min="5892" max="5892" width="16" style="1" bestFit="1" customWidth="1"/>
    <col min="5893" max="5893" width="16.375" style="1" bestFit="1" customWidth="1"/>
    <col min="5894" max="5894" width="14.125" style="1" bestFit="1" customWidth="1"/>
    <col min="5895" max="5895" width="14.125" style="1" customWidth="1"/>
    <col min="5896" max="5897" width="13.875" style="1" bestFit="1" customWidth="1"/>
    <col min="5898" max="5900" width="14.125" style="1" customWidth="1"/>
    <col min="5901" max="5901" width="15" style="1" bestFit="1" customWidth="1"/>
    <col min="5902" max="5903" width="15" style="1" customWidth="1"/>
    <col min="5904" max="5907" width="13.375" style="1" customWidth="1"/>
    <col min="5908" max="5908" width="13.875" style="1" bestFit="1" customWidth="1"/>
    <col min="5909" max="5909" width="13.375" style="1" customWidth="1"/>
    <col min="5910" max="5910" width="13.875" style="1" bestFit="1" customWidth="1"/>
    <col min="5911" max="5911" width="13.375" style="1" customWidth="1"/>
    <col min="5912" max="6146" width="9" style="1"/>
    <col min="6147" max="6147" width="31.125" style="1" customWidth="1"/>
    <col min="6148" max="6148" width="16" style="1" bestFit="1" customWidth="1"/>
    <col min="6149" max="6149" width="16.375" style="1" bestFit="1" customWidth="1"/>
    <col min="6150" max="6150" width="14.125" style="1" bestFit="1" customWidth="1"/>
    <col min="6151" max="6151" width="14.125" style="1" customWidth="1"/>
    <col min="6152" max="6153" width="13.875" style="1" bestFit="1" customWidth="1"/>
    <col min="6154" max="6156" width="14.125" style="1" customWidth="1"/>
    <col min="6157" max="6157" width="15" style="1" bestFit="1" customWidth="1"/>
    <col min="6158" max="6159" width="15" style="1" customWidth="1"/>
    <col min="6160" max="6163" width="13.375" style="1" customWidth="1"/>
    <col min="6164" max="6164" width="13.875" style="1" bestFit="1" customWidth="1"/>
    <col min="6165" max="6165" width="13.375" style="1" customWidth="1"/>
    <col min="6166" max="6166" width="13.875" style="1" bestFit="1" customWidth="1"/>
    <col min="6167" max="6167" width="13.375" style="1" customWidth="1"/>
    <col min="6168" max="6402" width="9" style="1"/>
    <col min="6403" max="6403" width="31.125" style="1" customWidth="1"/>
    <col min="6404" max="6404" width="16" style="1" bestFit="1" customWidth="1"/>
    <col min="6405" max="6405" width="16.375" style="1" bestFit="1" customWidth="1"/>
    <col min="6406" max="6406" width="14.125" style="1" bestFit="1" customWidth="1"/>
    <col min="6407" max="6407" width="14.125" style="1" customWidth="1"/>
    <col min="6408" max="6409" width="13.875" style="1" bestFit="1" customWidth="1"/>
    <col min="6410" max="6412" width="14.125" style="1" customWidth="1"/>
    <col min="6413" max="6413" width="15" style="1" bestFit="1" customWidth="1"/>
    <col min="6414" max="6415" width="15" style="1" customWidth="1"/>
    <col min="6416" max="6419" width="13.375" style="1" customWidth="1"/>
    <col min="6420" max="6420" width="13.875" style="1" bestFit="1" customWidth="1"/>
    <col min="6421" max="6421" width="13.375" style="1" customWidth="1"/>
    <col min="6422" max="6422" width="13.875" style="1" bestFit="1" customWidth="1"/>
    <col min="6423" max="6423" width="13.375" style="1" customWidth="1"/>
    <col min="6424" max="6658" width="9" style="1"/>
    <col min="6659" max="6659" width="31.125" style="1" customWidth="1"/>
    <col min="6660" max="6660" width="16" style="1" bestFit="1" customWidth="1"/>
    <col min="6661" max="6661" width="16.375" style="1" bestFit="1" customWidth="1"/>
    <col min="6662" max="6662" width="14.125" style="1" bestFit="1" customWidth="1"/>
    <col min="6663" max="6663" width="14.125" style="1" customWidth="1"/>
    <col min="6664" max="6665" width="13.875" style="1" bestFit="1" customWidth="1"/>
    <col min="6666" max="6668" width="14.125" style="1" customWidth="1"/>
    <col min="6669" max="6669" width="15" style="1" bestFit="1" customWidth="1"/>
    <col min="6670" max="6671" width="15" style="1" customWidth="1"/>
    <col min="6672" max="6675" width="13.375" style="1" customWidth="1"/>
    <col min="6676" max="6676" width="13.875" style="1" bestFit="1" customWidth="1"/>
    <col min="6677" max="6677" width="13.375" style="1" customWidth="1"/>
    <col min="6678" max="6678" width="13.875" style="1" bestFit="1" customWidth="1"/>
    <col min="6679" max="6679" width="13.375" style="1" customWidth="1"/>
    <col min="6680" max="6914" width="9" style="1"/>
    <col min="6915" max="6915" width="31.125" style="1" customWidth="1"/>
    <col min="6916" max="6916" width="16" style="1" bestFit="1" customWidth="1"/>
    <col min="6917" max="6917" width="16.375" style="1" bestFit="1" customWidth="1"/>
    <col min="6918" max="6918" width="14.125" style="1" bestFit="1" customWidth="1"/>
    <col min="6919" max="6919" width="14.125" style="1" customWidth="1"/>
    <col min="6920" max="6921" width="13.875" style="1" bestFit="1" customWidth="1"/>
    <col min="6922" max="6924" width="14.125" style="1" customWidth="1"/>
    <col min="6925" max="6925" width="15" style="1" bestFit="1" customWidth="1"/>
    <col min="6926" max="6927" width="15" style="1" customWidth="1"/>
    <col min="6928" max="6931" width="13.375" style="1" customWidth="1"/>
    <col min="6932" max="6932" width="13.875" style="1" bestFit="1" customWidth="1"/>
    <col min="6933" max="6933" width="13.375" style="1" customWidth="1"/>
    <col min="6934" max="6934" width="13.875" style="1" bestFit="1" customWidth="1"/>
    <col min="6935" max="6935" width="13.375" style="1" customWidth="1"/>
    <col min="6936" max="7170" width="9" style="1"/>
    <col min="7171" max="7171" width="31.125" style="1" customWidth="1"/>
    <col min="7172" max="7172" width="16" style="1" bestFit="1" customWidth="1"/>
    <col min="7173" max="7173" width="16.375" style="1" bestFit="1" customWidth="1"/>
    <col min="7174" max="7174" width="14.125" style="1" bestFit="1" customWidth="1"/>
    <col min="7175" max="7175" width="14.125" style="1" customWidth="1"/>
    <col min="7176" max="7177" width="13.875" style="1" bestFit="1" customWidth="1"/>
    <col min="7178" max="7180" width="14.125" style="1" customWidth="1"/>
    <col min="7181" max="7181" width="15" style="1" bestFit="1" customWidth="1"/>
    <col min="7182" max="7183" width="15" style="1" customWidth="1"/>
    <col min="7184" max="7187" width="13.375" style="1" customWidth="1"/>
    <col min="7188" max="7188" width="13.875" style="1" bestFit="1" customWidth="1"/>
    <col min="7189" max="7189" width="13.375" style="1" customWidth="1"/>
    <col min="7190" max="7190" width="13.875" style="1" bestFit="1" customWidth="1"/>
    <col min="7191" max="7191" width="13.375" style="1" customWidth="1"/>
    <col min="7192" max="7426" width="9" style="1"/>
    <col min="7427" max="7427" width="31.125" style="1" customWidth="1"/>
    <col min="7428" max="7428" width="16" style="1" bestFit="1" customWidth="1"/>
    <col min="7429" max="7429" width="16.375" style="1" bestFit="1" customWidth="1"/>
    <col min="7430" max="7430" width="14.125" style="1" bestFit="1" customWidth="1"/>
    <col min="7431" max="7431" width="14.125" style="1" customWidth="1"/>
    <col min="7432" max="7433" width="13.875" style="1" bestFit="1" customWidth="1"/>
    <col min="7434" max="7436" width="14.125" style="1" customWidth="1"/>
    <col min="7437" max="7437" width="15" style="1" bestFit="1" customWidth="1"/>
    <col min="7438" max="7439" width="15" style="1" customWidth="1"/>
    <col min="7440" max="7443" width="13.375" style="1" customWidth="1"/>
    <col min="7444" max="7444" width="13.875" style="1" bestFit="1" customWidth="1"/>
    <col min="7445" max="7445" width="13.375" style="1" customWidth="1"/>
    <col min="7446" max="7446" width="13.875" style="1" bestFit="1" customWidth="1"/>
    <col min="7447" max="7447" width="13.375" style="1" customWidth="1"/>
    <col min="7448" max="7682" width="9" style="1"/>
    <col min="7683" max="7683" width="31.125" style="1" customWidth="1"/>
    <col min="7684" max="7684" width="16" style="1" bestFit="1" customWidth="1"/>
    <col min="7685" max="7685" width="16.375" style="1" bestFit="1" customWidth="1"/>
    <col min="7686" max="7686" width="14.125" style="1" bestFit="1" customWidth="1"/>
    <col min="7687" max="7687" width="14.125" style="1" customWidth="1"/>
    <col min="7688" max="7689" width="13.875" style="1" bestFit="1" customWidth="1"/>
    <col min="7690" max="7692" width="14.125" style="1" customWidth="1"/>
    <col min="7693" max="7693" width="15" style="1" bestFit="1" customWidth="1"/>
    <col min="7694" max="7695" width="15" style="1" customWidth="1"/>
    <col min="7696" max="7699" width="13.375" style="1" customWidth="1"/>
    <col min="7700" max="7700" width="13.875" style="1" bestFit="1" customWidth="1"/>
    <col min="7701" max="7701" width="13.375" style="1" customWidth="1"/>
    <col min="7702" max="7702" width="13.875" style="1" bestFit="1" customWidth="1"/>
    <col min="7703" max="7703" width="13.375" style="1" customWidth="1"/>
    <col min="7704" max="7938" width="9" style="1"/>
    <col min="7939" max="7939" width="31.125" style="1" customWidth="1"/>
    <col min="7940" max="7940" width="16" style="1" bestFit="1" customWidth="1"/>
    <col min="7941" max="7941" width="16.375" style="1" bestFit="1" customWidth="1"/>
    <col min="7942" max="7942" width="14.125" style="1" bestFit="1" customWidth="1"/>
    <col min="7943" max="7943" width="14.125" style="1" customWidth="1"/>
    <col min="7944" max="7945" width="13.875" style="1" bestFit="1" customWidth="1"/>
    <col min="7946" max="7948" width="14.125" style="1" customWidth="1"/>
    <col min="7949" max="7949" width="15" style="1" bestFit="1" customWidth="1"/>
    <col min="7950" max="7951" width="15" style="1" customWidth="1"/>
    <col min="7952" max="7955" width="13.375" style="1" customWidth="1"/>
    <col min="7956" max="7956" width="13.875" style="1" bestFit="1" customWidth="1"/>
    <col min="7957" max="7957" width="13.375" style="1" customWidth="1"/>
    <col min="7958" max="7958" width="13.875" style="1" bestFit="1" customWidth="1"/>
    <col min="7959" max="7959" width="13.375" style="1" customWidth="1"/>
    <col min="7960" max="8194" width="9" style="1"/>
    <col min="8195" max="8195" width="31.125" style="1" customWidth="1"/>
    <col min="8196" max="8196" width="16" style="1" bestFit="1" customWidth="1"/>
    <col min="8197" max="8197" width="16.375" style="1" bestFit="1" customWidth="1"/>
    <col min="8198" max="8198" width="14.125" style="1" bestFit="1" customWidth="1"/>
    <col min="8199" max="8199" width="14.125" style="1" customWidth="1"/>
    <col min="8200" max="8201" width="13.875" style="1" bestFit="1" customWidth="1"/>
    <col min="8202" max="8204" width="14.125" style="1" customWidth="1"/>
    <col min="8205" max="8205" width="15" style="1" bestFit="1" customWidth="1"/>
    <col min="8206" max="8207" width="15" style="1" customWidth="1"/>
    <col min="8208" max="8211" width="13.375" style="1" customWidth="1"/>
    <col min="8212" max="8212" width="13.875" style="1" bestFit="1" customWidth="1"/>
    <col min="8213" max="8213" width="13.375" style="1" customWidth="1"/>
    <col min="8214" max="8214" width="13.875" style="1" bestFit="1" customWidth="1"/>
    <col min="8215" max="8215" width="13.375" style="1" customWidth="1"/>
    <col min="8216" max="8450" width="9" style="1"/>
    <col min="8451" max="8451" width="31.125" style="1" customWidth="1"/>
    <col min="8452" max="8452" width="16" style="1" bestFit="1" customWidth="1"/>
    <col min="8453" max="8453" width="16.375" style="1" bestFit="1" customWidth="1"/>
    <col min="8454" max="8454" width="14.125" style="1" bestFit="1" customWidth="1"/>
    <col min="8455" max="8455" width="14.125" style="1" customWidth="1"/>
    <col min="8456" max="8457" width="13.875" style="1" bestFit="1" customWidth="1"/>
    <col min="8458" max="8460" width="14.125" style="1" customWidth="1"/>
    <col min="8461" max="8461" width="15" style="1" bestFit="1" customWidth="1"/>
    <col min="8462" max="8463" width="15" style="1" customWidth="1"/>
    <col min="8464" max="8467" width="13.375" style="1" customWidth="1"/>
    <col min="8468" max="8468" width="13.875" style="1" bestFit="1" customWidth="1"/>
    <col min="8469" max="8469" width="13.375" style="1" customWidth="1"/>
    <col min="8470" max="8470" width="13.875" style="1" bestFit="1" customWidth="1"/>
    <col min="8471" max="8471" width="13.375" style="1" customWidth="1"/>
    <col min="8472" max="8706" width="9" style="1"/>
    <col min="8707" max="8707" width="31.125" style="1" customWidth="1"/>
    <col min="8708" max="8708" width="16" style="1" bestFit="1" customWidth="1"/>
    <col min="8709" max="8709" width="16.375" style="1" bestFit="1" customWidth="1"/>
    <col min="8710" max="8710" width="14.125" style="1" bestFit="1" customWidth="1"/>
    <col min="8711" max="8711" width="14.125" style="1" customWidth="1"/>
    <col min="8712" max="8713" width="13.875" style="1" bestFit="1" customWidth="1"/>
    <col min="8714" max="8716" width="14.125" style="1" customWidth="1"/>
    <col min="8717" max="8717" width="15" style="1" bestFit="1" customWidth="1"/>
    <col min="8718" max="8719" width="15" style="1" customWidth="1"/>
    <col min="8720" max="8723" width="13.375" style="1" customWidth="1"/>
    <col min="8724" max="8724" width="13.875" style="1" bestFit="1" customWidth="1"/>
    <col min="8725" max="8725" width="13.375" style="1" customWidth="1"/>
    <col min="8726" max="8726" width="13.875" style="1" bestFit="1" customWidth="1"/>
    <col min="8727" max="8727" width="13.375" style="1" customWidth="1"/>
    <col min="8728" max="8962" width="9" style="1"/>
    <col min="8963" max="8963" width="31.125" style="1" customWidth="1"/>
    <col min="8964" max="8964" width="16" style="1" bestFit="1" customWidth="1"/>
    <col min="8965" max="8965" width="16.375" style="1" bestFit="1" customWidth="1"/>
    <col min="8966" max="8966" width="14.125" style="1" bestFit="1" customWidth="1"/>
    <col min="8967" max="8967" width="14.125" style="1" customWidth="1"/>
    <col min="8968" max="8969" width="13.875" style="1" bestFit="1" customWidth="1"/>
    <col min="8970" max="8972" width="14.125" style="1" customWidth="1"/>
    <col min="8973" max="8973" width="15" style="1" bestFit="1" customWidth="1"/>
    <col min="8974" max="8975" width="15" style="1" customWidth="1"/>
    <col min="8976" max="8979" width="13.375" style="1" customWidth="1"/>
    <col min="8980" max="8980" width="13.875" style="1" bestFit="1" customWidth="1"/>
    <col min="8981" max="8981" width="13.375" style="1" customWidth="1"/>
    <col min="8982" max="8982" width="13.875" style="1" bestFit="1" customWidth="1"/>
    <col min="8983" max="8983" width="13.375" style="1" customWidth="1"/>
    <col min="8984" max="9218" width="9" style="1"/>
    <col min="9219" max="9219" width="31.125" style="1" customWidth="1"/>
    <col min="9220" max="9220" width="16" style="1" bestFit="1" customWidth="1"/>
    <col min="9221" max="9221" width="16.375" style="1" bestFit="1" customWidth="1"/>
    <col min="9222" max="9222" width="14.125" style="1" bestFit="1" customWidth="1"/>
    <col min="9223" max="9223" width="14.125" style="1" customWidth="1"/>
    <col min="9224" max="9225" width="13.875" style="1" bestFit="1" customWidth="1"/>
    <col min="9226" max="9228" width="14.125" style="1" customWidth="1"/>
    <col min="9229" max="9229" width="15" style="1" bestFit="1" customWidth="1"/>
    <col min="9230" max="9231" width="15" style="1" customWidth="1"/>
    <col min="9232" max="9235" width="13.375" style="1" customWidth="1"/>
    <col min="9236" max="9236" width="13.875" style="1" bestFit="1" customWidth="1"/>
    <col min="9237" max="9237" width="13.375" style="1" customWidth="1"/>
    <col min="9238" max="9238" width="13.875" style="1" bestFit="1" customWidth="1"/>
    <col min="9239" max="9239" width="13.375" style="1" customWidth="1"/>
    <col min="9240" max="9474" width="9" style="1"/>
    <col min="9475" max="9475" width="31.125" style="1" customWidth="1"/>
    <col min="9476" max="9476" width="16" style="1" bestFit="1" customWidth="1"/>
    <col min="9477" max="9477" width="16.375" style="1" bestFit="1" customWidth="1"/>
    <col min="9478" max="9478" width="14.125" style="1" bestFit="1" customWidth="1"/>
    <col min="9479" max="9479" width="14.125" style="1" customWidth="1"/>
    <col min="9480" max="9481" width="13.875" style="1" bestFit="1" customWidth="1"/>
    <col min="9482" max="9484" width="14.125" style="1" customWidth="1"/>
    <col min="9485" max="9485" width="15" style="1" bestFit="1" customWidth="1"/>
    <col min="9486" max="9487" width="15" style="1" customWidth="1"/>
    <col min="9488" max="9491" width="13.375" style="1" customWidth="1"/>
    <col min="9492" max="9492" width="13.875" style="1" bestFit="1" customWidth="1"/>
    <col min="9493" max="9493" width="13.375" style="1" customWidth="1"/>
    <col min="9494" max="9494" width="13.875" style="1" bestFit="1" customWidth="1"/>
    <col min="9495" max="9495" width="13.375" style="1" customWidth="1"/>
    <col min="9496" max="9730" width="9" style="1"/>
    <col min="9731" max="9731" width="31.125" style="1" customWidth="1"/>
    <col min="9732" max="9732" width="16" style="1" bestFit="1" customWidth="1"/>
    <col min="9733" max="9733" width="16.375" style="1" bestFit="1" customWidth="1"/>
    <col min="9734" max="9734" width="14.125" style="1" bestFit="1" customWidth="1"/>
    <col min="9735" max="9735" width="14.125" style="1" customWidth="1"/>
    <col min="9736" max="9737" width="13.875" style="1" bestFit="1" customWidth="1"/>
    <col min="9738" max="9740" width="14.125" style="1" customWidth="1"/>
    <col min="9741" max="9741" width="15" style="1" bestFit="1" customWidth="1"/>
    <col min="9742" max="9743" width="15" style="1" customWidth="1"/>
    <col min="9744" max="9747" width="13.375" style="1" customWidth="1"/>
    <col min="9748" max="9748" width="13.875" style="1" bestFit="1" customWidth="1"/>
    <col min="9749" max="9749" width="13.375" style="1" customWidth="1"/>
    <col min="9750" max="9750" width="13.875" style="1" bestFit="1" customWidth="1"/>
    <col min="9751" max="9751" width="13.375" style="1" customWidth="1"/>
    <col min="9752" max="9986" width="9" style="1"/>
    <col min="9987" max="9987" width="31.125" style="1" customWidth="1"/>
    <col min="9988" max="9988" width="16" style="1" bestFit="1" customWidth="1"/>
    <col min="9989" max="9989" width="16.375" style="1" bestFit="1" customWidth="1"/>
    <col min="9990" max="9990" width="14.125" style="1" bestFit="1" customWidth="1"/>
    <col min="9991" max="9991" width="14.125" style="1" customWidth="1"/>
    <col min="9992" max="9993" width="13.875" style="1" bestFit="1" customWidth="1"/>
    <col min="9994" max="9996" width="14.125" style="1" customWidth="1"/>
    <col min="9997" max="9997" width="15" style="1" bestFit="1" customWidth="1"/>
    <col min="9998" max="9999" width="15" style="1" customWidth="1"/>
    <col min="10000" max="10003" width="13.375" style="1" customWidth="1"/>
    <col min="10004" max="10004" width="13.875" style="1" bestFit="1" customWidth="1"/>
    <col min="10005" max="10005" width="13.375" style="1" customWidth="1"/>
    <col min="10006" max="10006" width="13.875" style="1" bestFit="1" customWidth="1"/>
    <col min="10007" max="10007" width="13.375" style="1" customWidth="1"/>
    <col min="10008" max="10242" width="9" style="1"/>
    <col min="10243" max="10243" width="31.125" style="1" customWidth="1"/>
    <col min="10244" max="10244" width="16" style="1" bestFit="1" customWidth="1"/>
    <col min="10245" max="10245" width="16.375" style="1" bestFit="1" customWidth="1"/>
    <col min="10246" max="10246" width="14.125" style="1" bestFit="1" customWidth="1"/>
    <col min="10247" max="10247" width="14.125" style="1" customWidth="1"/>
    <col min="10248" max="10249" width="13.875" style="1" bestFit="1" customWidth="1"/>
    <col min="10250" max="10252" width="14.125" style="1" customWidth="1"/>
    <col min="10253" max="10253" width="15" style="1" bestFit="1" customWidth="1"/>
    <col min="10254" max="10255" width="15" style="1" customWidth="1"/>
    <col min="10256" max="10259" width="13.375" style="1" customWidth="1"/>
    <col min="10260" max="10260" width="13.875" style="1" bestFit="1" customWidth="1"/>
    <col min="10261" max="10261" width="13.375" style="1" customWidth="1"/>
    <col min="10262" max="10262" width="13.875" style="1" bestFit="1" customWidth="1"/>
    <col min="10263" max="10263" width="13.375" style="1" customWidth="1"/>
    <col min="10264" max="10498" width="9" style="1"/>
    <col min="10499" max="10499" width="31.125" style="1" customWidth="1"/>
    <col min="10500" max="10500" width="16" style="1" bestFit="1" customWidth="1"/>
    <col min="10501" max="10501" width="16.375" style="1" bestFit="1" customWidth="1"/>
    <col min="10502" max="10502" width="14.125" style="1" bestFit="1" customWidth="1"/>
    <col min="10503" max="10503" width="14.125" style="1" customWidth="1"/>
    <col min="10504" max="10505" width="13.875" style="1" bestFit="1" customWidth="1"/>
    <col min="10506" max="10508" width="14.125" style="1" customWidth="1"/>
    <col min="10509" max="10509" width="15" style="1" bestFit="1" customWidth="1"/>
    <col min="10510" max="10511" width="15" style="1" customWidth="1"/>
    <col min="10512" max="10515" width="13.375" style="1" customWidth="1"/>
    <col min="10516" max="10516" width="13.875" style="1" bestFit="1" customWidth="1"/>
    <col min="10517" max="10517" width="13.375" style="1" customWidth="1"/>
    <col min="10518" max="10518" width="13.875" style="1" bestFit="1" customWidth="1"/>
    <col min="10519" max="10519" width="13.375" style="1" customWidth="1"/>
    <col min="10520" max="10754" width="9" style="1"/>
    <col min="10755" max="10755" width="31.125" style="1" customWidth="1"/>
    <col min="10756" max="10756" width="16" style="1" bestFit="1" customWidth="1"/>
    <col min="10757" max="10757" width="16.375" style="1" bestFit="1" customWidth="1"/>
    <col min="10758" max="10758" width="14.125" style="1" bestFit="1" customWidth="1"/>
    <col min="10759" max="10759" width="14.125" style="1" customWidth="1"/>
    <col min="10760" max="10761" width="13.875" style="1" bestFit="1" customWidth="1"/>
    <col min="10762" max="10764" width="14.125" style="1" customWidth="1"/>
    <col min="10765" max="10765" width="15" style="1" bestFit="1" customWidth="1"/>
    <col min="10766" max="10767" width="15" style="1" customWidth="1"/>
    <col min="10768" max="10771" width="13.375" style="1" customWidth="1"/>
    <col min="10772" max="10772" width="13.875" style="1" bestFit="1" customWidth="1"/>
    <col min="10773" max="10773" width="13.375" style="1" customWidth="1"/>
    <col min="10774" max="10774" width="13.875" style="1" bestFit="1" customWidth="1"/>
    <col min="10775" max="10775" width="13.375" style="1" customWidth="1"/>
    <col min="10776" max="11010" width="9" style="1"/>
    <col min="11011" max="11011" width="31.125" style="1" customWidth="1"/>
    <col min="11012" max="11012" width="16" style="1" bestFit="1" customWidth="1"/>
    <col min="11013" max="11013" width="16.375" style="1" bestFit="1" customWidth="1"/>
    <col min="11014" max="11014" width="14.125" style="1" bestFit="1" customWidth="1"/>
    <col min="11015" max="11015" width="14.125" style="1" customWidth="1"/>
    <col min="11016" max="11017" width="13.875" style="1" bestFit="1" customWidth="1"/>
    <col min="11018" max="11020" width="14.125" style="1" customWidth="1"/>
    <col min="11021" max="11021" width="15" style="1" bestFit="1" customWidth="1"/>
    <col min="11022" max="11023" width="15" style="1" customWidth="1"/>
    <col min="11024" max="11027" width="13.375" style="1" customWidth="1"/>
    <col min="11028" max="11028" width="13.875" style="1" bestFit="1" customWidth="1"/>
    <col min="11029" max="11029" width="13.375" style="1" customWidth="1"/>
    <col min="11030" max="11030" width="13.875" style="1" bestFit="1" customWidth="1"/>
    <col min="11031" max="11031" width="13.375" style="1" customWidth="1"/>
    <col min="11032" max="11266" width="9" style="1"/>
    <col min="11267" max="11267" width="31.125" style="1" customWidth="1"/>
    <col min="11268" max="11268" width="16" style="1" bestFit="1" customWidth="1"/>
    <col min="11269" max="11269" width="16.375" style="1" bestFit="1" customWidth="1"/>
    <col min="11270" max="11270" width="14.125" style="1" bestFit="1" customWidth="1"/>
    <col min="11271" max="11271" width="14.125" style="1" customWidth="1"/>
    <col min="11272" max="11273" width="13.875" style="1" bestFit="1" customWidth="1"/>
    <col min="11274" max="11276" width="14.125" style="1" customWidth="1"/>
    <col min="11277" max="11277" width="15" style="1" bestFit="1" customWidth="1"/>
    <col min="11278" max="11279" width="15" style="1" customWidth="1"/>
    <col min="11280" max="11283" width="13.375" style="1" customWidth="1"/>
    <col min="11284" max="11284" width="13.875" style="1" bestFit="1" customWidth="1"/>
    <col min="11285" max="11285" width="13.375" style="1" customWidth="1"/>
    <col min="11286" max="11286" width="13.875" style="1" bestFit="1" customWidth="1"/>
    <col min="11287" max="11287" width="13.375" style="1" customWidth="1"/>
    <col min="11288" max="11522" width="9" style="1"/>
    <col min="11523" max="11523" width="31.125" style="1" customWidth="1"/>
    <col min="11524" max="11524" width="16" style="1" bestFit="1" customWidth="1"/>
    <col min="11525" max="11525" width="16.375" style="1" bestFit="1" customWidth="1"/>
    <col min="11526" max="11526" width="14.125" style="1" bestFit="1" customWidth="1"/>
    <col min="11527" max="11527" width="14.125" style="1" customWidth="1"/>
    <col min="11528" max="11529" width="13.875" style="1" bestFit="1" customWidth="1"/>
    <col min="11530" max="11532" width="14.125" style="1" customWidth="1"/>
    <col min="11533" max="11533" width="15" style="1" bestFit="1" customWidth="1"/>
    <col min="11534" max="11535" width="15" style="1" customWidth="1"/>
    <col min="11536" max="11539" width="13.375" style="1" customWidth="1"/>
    <col min="11540" max="11540" width="13.875" style="1" bestFit="1" customWidth="1"/>
    <col min="11541" max="11541" width="13.375" style="1" customWidth="1"/>
    <col min="11542" max="11542" width="13.875" style="1" bestFit="1" customWidth="1"/>
    <col min="11543" max="11543" width="13.375" style="1" customWidth="1"/>
    <col min="11544" max="11778" width="9" style="1"/>
    <col min="11779" max="11779" width="31.125" style="1" customWidth="1"/>
    <col min="11780" max="11780" width="16" style="1" bestFit="1" customWidth="1"/>
    <col min="11781" max="11781" width="16.375" style="1" bestFit="1" customWidth="1"/>
    <col min="11782" max="11782" width="14.125" style="1" bestFit="1" customWidth="1"/>
    <col min="11783" max="11783" width="14.125" style="1" customWidth="1"/>
    <col min="11784" max="11785" width="13.875" style="1" bestFit="1" customWidth="1"/>
    <col min="11786" max="11788" width="14.125" style="1" customWidth="1"/>
    <col min="11789" max="11789" width="15" style="1" bestFit="1" customWidth="1"/>
    <col min="11790" max="11791" width="15" style="1" customWidth="1"/>
    <col min="11792" max="11795" width="13.375" style="1" customWidth="1"/>
    <col min="11796" max="11796" width="13.875" style="1" bestFit="1" customWidth="1"/>
    <col min="11797" max="11797" width="13.375" style="1" customWidth="1"/>
    <col min="11798" max="11798" width="13.875" style="1" bestFit="1" customWidth="1"/>
    <col min="11799" max="11799" width="13.375" style="1" customWidth="1"/>
    <col min="11800" max="12034" width="9" style="1"/>
    <col min="12035" max="12035" width="31.125" style="1" customWidth="1"/>
    <col min="12036" max="12036" width="16" style="1" bestFit="1" customWidth="1"/>
    <col min="12037" max="12037" width="16.375" style="1" bestFit="1" customWidth="1"/>
    <col min="12038" max="12038" width="14.125" style="1" bestFit="1" customWidth="1"/>
    <col min="12039" max="12039" width="14.125" style="1" customWidth="1"/>
    <col min="12040" max="12041" width="13.875" style="1" bestFit="1" customWidth="1"/>
    <col min="12042" max="12044" width="14.125" style="1" customWidth="1"/>
    <col min="12045" max="12045" width="15" style="1" bestFit="1" customWidth="1"/>
    <col min="12046" max="12047" width="15" style="1" customWidth="1"/>
    <col min="12048" max="12051" width="13.375" style="1" customWidth="1"/>
    <col min="12052" max="12052" width="13.875" style="1" bestFit="1" customWidth="1"/>
    <col min="12053" max="12053" width="13.375" style="1" customWidth="1"/>
    <col min="12054" max="12054" width="13.875" style="1" bestFit="1" customWidth="1"/>
    <col min="12055" max="12055" width="13.375" style="1" customWidth="1"/>
    <col min="12056" max="12290" width="9" style="1"/>
    <col min="12291" max="12291" width="31.125" style="1" customWidth="1"/>
    <col min="12292" max="12292" width="16" style="1" bestFit="1" customWidth="1"/>
    <col min="12293" max="12293" width="16.375" style="1" bestFit="1" customWidth="1"/>
    <col min="12294" max="12294" width="14.125" style="1" bestFit="1" customWidth="1"/>
    <col min="12295" max="12295" width="14.125" style="1" customWidth="1"/>
    <col min="12296" max="12297" width="13.875" style="1" bestFit="1" customWidth="1"/>
    <col min="12298" max="12300" width="14.125" style="1" customWidth="1"/>
    <col min="12301" max="12301" width="15" style="1" bestFit="1" customWidth="1"/>
    <col min="12302" max="12303" width="15" style="1" customWidth="1"/>
    <col min="12304" max="12307" width="13.375" style="1" customWidth="1"/>
    <col min="12308" max="12308" width="13.875" style="1" bestFit="1" customWidth="1"/>
    <col min="12309" max="12309" width="13.375" style="1" customWidth="1"/>
    <col min="12310" max="12310" width="13.875" style="1" bestFit="1" customWidth="1"/>
    <col min="12311" max="12311" width="13.375" style="1" customWidth="1"/>
    <col min="12312" max="12546" width="9" style="1"/>
    <col min="12547" max="12547" width="31.125" style="1" customWidth="1"/>
    <col min="12548" max="12548" width="16" style="1" bestFit="1" customWidth="1"/>
    <col min="12549" max="12549" width="16.375" style="1" bestFit="1" customWidth="1"/>
    <col min="12550" max="12550" width="14.125" style="1" bestFit="1" customWidth="1"/>
    <col min="12551" max="12551" width="14.125" style="1" customWidth="1"/>
    <col min="12552" max="12553" width="13.875" style="1" bestFit="1" customWidth="1"/>
    <col min="12554" max="12556" width="14.125" style="1" customWidth="1"/>
    <col min="12557" max="12557" width="15" style="1" bestFit="1" customWidth="1"/>
    <col min="12558" max="12559" width="15" style="1" customWidth="1"/>
    <col min="12560" max="12563" width="13.375" style="1" customWidth="1"/>
    <col min="12564" max="12564" width="13.875" style="1" bestFit="1" customWidth="1"/>
    <col min="12565" max="12565" width="13.375" style="1" customWidth="1"/>
    <col min="12566" max="12566" width="13.875" style="1" bestFit="1" customWidth="1"/>
    <col min="12567" max="12567" width="13.375" style="1" customWidth="1"/>
    <col min="12568" max="12802" width="9" style="1"/>
    <col min="12803" max="12803" width="31.125" style="1" customWidth="1"/>
    <col min="12804" max="12804" width="16" style="1" bestFit="1" customWidth="1"/>
    <col min="12805" max="12805" width="16.375" style="1" bestFit="1" customWidth="1"/>
    <col min="12806" max="12806" width="14.125" style="1" bestFit="1" customWidth="1"/>
    <col min="12807" max="12807" width="14.125" style="1" customWidth="1"/>
    <col min="12808" max="12809" width="13.875" style="1" bestFit="1" customWidth="1"/>
    <col min="12810" max="12812" width="14.125" style="1" customWidth="1"/>
    <col min="12813" max="12813" width="15" style="1" bestFit="1" customWidth="1"/>
    <col min="12814" max="12815" width="15" style="1" customWidth="1"/>
    <col min="12816" max="12819" width="13.375" style="1" customWidth="1"/>
    <col min="12820" max="12820" width="13.875" style="1" bestFit="1" customWidth="1"/>
    <col min="12821" max="12821" width="13.375" style="1" customWidth="1"/>
    <col min="12822" max="12822" width="13.875" style="1" bestFit="1" customWidth="1"/>
    <col min="12823" max="12823" width="13.375" style="1" customWidth="1"/>
    <col min="12824" max="13058" width="9" style="1"/>
    <col min="13059" max="13059" width="31.125" style="1" customWidth="1"/>
    <col min="13060" max="13060" width="16" style="1" bestFit="1" customWidth="1"/>
    <col min="13061" max="13061" width="16.375" style="1" bestFit="1" customWidth="1"/>
    <col min="13062" max="13062" width="14.125" style="1" bestFit="1" customWidth="1"/>
    <col min="13063" max="13063" width="14.125" style="1" customWidth="1"/>
    <col min="13064" max="13065" width="13.875" style="1" bestFit="1" customWidth="1"/>
    <col min="13066" max="13068" width="14.125" style="1" customWidth="1"/>
    <col min="13069" max="13069" width="15" style="1" bestFit="1" customWidth="1"/>
    <col min="13070" max="13071" width="15" style="1" customWidth="1"/>
    <col min="13072" max="13075" width="13.375" style="1" customWidth="1"/>
    <col min="13076" max="13076" width="13.875" style="1" bestFit="1" customWidth="1"/>
    <col min="13077" max="13077" width="13.375" style="1" customWidth="1"/>
    <col min="13078" max="13078" width="13.875" style="1" bestFit="1" customWidth="1"/>
    <col min="13079" max="13079" width="13.375" style="1" customWidth="1"/>
    <col min="13080" max="13314" width="9" style="1"/>
    <col min="13315" max="13315" width="31.125" style="1" customWidth="1"/>
    <col min="13316" max="13316" width="16" style="1" bestFit="1" customWidth="1"/>
    <col min="13317" max="13317" width="16.375" style="1" bestFit="1" customWidth="1"/>
    <col min="13318" max="13318" width="14.125" style="1" bestFit="1" customWidth="1"/>
    <col min="13319" max="13319" width="14.125" style="1" customWidth="1"/>
    <col min="13320" max="13321" width="13.875" style="1" bestFit="1" customWidth="1"/>
    <col min="13322" max="13324" width="14.125" style="1" customWidth="1"/>
    <col min="13325" max="13325" width="15" style="1" bestFit="1" customWidth="1"/>
    <col min="13326" max="13327" width="15" style="1" customWidth="1"/>
    <col min="13328" max="13331" width="13.375" style="1" customWidth="1"/>
    <col min="13332" max="13332" width="13.875" style="1" bestFit="1" customWidth="1"/>
    <col min="13333" max="13333" width="13.375" style="1" customWidth="1"/>
    <col min="13334" max="13334" width="13.875" style="1" bestFit="1" customWidth="1"/>
    <col min="13335" max="13335" width="13.375" style="1" customWidth="1"/>
    <col min="13336" max="13570" width="9" style="1"/>
    <col min="13571" max="13571" width="31.125" style="1" customWidth="1"/>
    <col min="13572" max="13572" width="16" style="1" bestFit="1" customWidth="1"/>
    <col min="13573" max="13573" width="16.375" style="1" bestFit="1" customWidth="1"/>
    <col min="13574" max="13574" width="14.125" style="1" bestFit="1" customWidth="1"/>
    <col min="13575" max="13575" width="14.125" style="1" customWidth="1"/>
    <col min="13576" max="13577" width="13.875" style="1" bestFit="1" customWidth="1"/>
    <col min="13578" max="13580" width="14.125" style="1" customWidth="1"/>
    <col min="13581" max="13581" width="15" style="1" bestFit="1" customWidth="1"/>
    <col min="13582" max="13583" width="15" style="1" customWidth="1"/>
    <col min="13584" max="13587" width="13.375" style="1" customWidth="1"/>
    <col min="13588" max="13588" width="13.875" style="1" bestFit="1" customWidth="1"/>
    <col min="13589" max="13589" width="13.375" style="1" customWidth="1"/>
    <col min="13590" max="13590" width="13.875" style="1" bestFit="1" customWidth="1"/>
    <col min="13591" max="13591" width="13.375" style="1" customWidth="1"/>
    <col min="13592" max="13826" width="9" style="1"/>
    <col min="13827" max="13827" width="31.125" style="1" customWidth="1"/>
    <col min="13828" max="13828" width="16" style="1" bestFit="1" customWidth="1"/>
    <col min="13829" max="13829" width="16.375" style="1" bestFit="1" customWidth="1"/>
    <col min="13830" max="13830" width="14.125" style="1" bestFit="1" customWidth="1"/>
    <col min="13831" max="13831" width="14.125" style="1" customWidth="1"/>
    <col min="13832" max="13833" width="13.875" style="1" bestFit="1" customWidth="1"/>
    <col min="13834" max="13836" width="14.125" style="1" customWidth="1"/>
    <col min="13837" max="13837" width="15" style="1" bestFit="1" customWidth="1"/>
    <col min="13838" max="13839" width="15" style="1" customWidth="1"/>
    <col min="13840" max="13843" width="13.375" style="1" customWidth="1"/>
    <col min="13844" max="13844" width="13.875" style="1" bestFit="1" customWidth="1"/>
    <col min="13845" max="13845" width="13.375" style="1" customWidth="1"/>
    <col min="13846" max="13846" width="13.875" style="1" bestFit="1" customWidth="1"/>
    <col min="13847" max="13847" width="13.375" style="1" customWidth="1"/>
    <col min="13848" max="14082" width="9" style="1"/>
    <col min="14083" max="14083" width="31.125" style="1" customWidth="1"/>
    <col min="14084" max="14084" width="16" style="1" bestFit="1" customWidth="1"/>
    <col min="14085" max="14085" width="16.375" style="1" bestFit="1" customWidth="1"/>
    <col min="14086" max="14086" width="14.125" style="1" bestFit="1" customWidth="1"/>
    <col min="14087" max="14087" width="14.125" style="1" customWidth="1"/>
    <col min="14088" max="14089" width="13.875" style="1" bestFit="1" customWidth="1"/>
    <col min="14090" max="14092" width="14.125" style="1" customWidth="1"/>
    <col min="14093" max="14093" width="15" style="1" bestFit="1" customWidth="1"/>
    <col min="14094" max="14095" width="15" style="1" customWidth="1"/>
    <col min="14096" max="14099" width="13.375" style="1" customWidth="1"/>
    <col min="14100" max="14100" width="13.875" style="1" bestFit="1" customWidth="1"/>
    <col min="14101" max="14101" width="13.375" style="1" customWidth="1"/>
    <col min="14102" max="14102" width="13.875" style="1" bestFit="1" customWidth="1"/>
    <col min="14103" max="14103" width="13.375" style="1" customWidth="1"/>
    <col min="14104" max="14338" width="9" style="1"/>
    <col min="14339" max="14339" width="31.125" style="1" customWidth="1"/>
    <col min="14340" max="14340" width="16" style="1" bestFit="1" customWidth="1"/>
    <col min="14341" max="14341" width="16.375" style="1" bestFit="1" customWidth="1"/>
    <col min="14342" max="14342" width="14.125" style="1" bestFit="1" customWidth="1"/>
    <col min="14343" max="14343" width="14.125" style="1" customWidth="1"/>
    <col min="14344" max="14345" width="13.875" style="1" bestFit="1" customWidth="1"/>
    <col min="14346" max="14348" width="14.125" style="1" customWidth="1"/>
    <col min="14349" max="14349" width="15" style="1" bestFit="1" customWidth="1"/>
    <col min="14350" max="14351" width="15" style="1" customWidth="1"/>
    <col min="14352" max="14355" width="13.375" style="1" customWidth="1"/>
    <col min="14356" max="14356" width="13.875" style="1" bestFit="1" customWidth="1"/>
    <col min="14357" max="14357" width="13.375" style="1" customWidth="1"/>
    <col min="14358" max="14358" width="13.875" style="1" bestFit="1" customWidth="1"/>
    <col min="14359" max="14359" width="13.375" style="1" customWidth="1"/>
    <col min="14360" max="14594" width="9" style="1"/>
    <col min="14595" max="14595" width="31.125" style="1" customWidth="1"/>
    <col min="14596" max="14596" width="16" style="1" bestFit="1" customWidth="1"/>
    <col min="14597" max="14597" width="16.375" style="1" bestFit="1" customWidth="1"/>
    <col min="14598" max="14598" width="14.125" style="1" bestFit="1" customWidth="1"/>
    <col min="14599" max="14599" width="14.125" style="1" customWidth="1"/>
    <col min="14600" max="14601" width="13.875" style="1" bestFit="1" customWidth="1"/>
    <col min="14602" max="14604" width="14.125" style="1" customWidth="1"/>
    <col min="14605" max="14605" width="15" style="1" bestFit="1" customWidth="1"/>
    <col min="14606" max="14607" width="15" style="1" customWidth="1"/>
    <col min="14608" max="14611" width="13.375" style="1" customWidth="1"/>
    <col min="14612" max="14612" width="13.875" style="1" bestFit="1" customWidth="1"/>
    <col min="14613" max="14613" width="13.375" style="1" customWidth="1"/>
    <col min="14614" max="14614" width="13.875" style="1" bestFit="1" customWidth="1"/>
    <col min="14615" max="14615" width="13.375" style="1" customWidth="1"/>
    <col min="14616" max="14850" width="9" style="1"/>
    <col min="14851" max="14851" width="31.125" style="1" customWidth="1"/>
    <col min="14852" max="14852" width="16" style="1" bestFit="1" customWidth="1"/>
    <col min="14853" max="14853" width="16.375" style="1" bestFit="1" customWidth="1"/>
    <col min="14854" max="14854" width="14.125" style="1" bestFit="1" customWidth="1"/>
    <col min="14855" max="14855" width="14.125" style="1" customWidth="1"/>
    <col min="14856" max="14857" width="13.875" style="1" bestFit="1" customWidth="1"/>
    <col min="14858" max="14860" width="14.125" style="1" customWidth="1"/>
    <col min="14861" max="14861" width="15" style="1" bestFit="1" customWidth="1"/>
    <col min="14862" max="14863" width="15" style="1" customWidth="1"/>
    <col min="14864" max="14867" width="13.375" style="1" customWidth="1"/>
    <col min="14868" max="14868" width="13.875" style="1" bestFit="1" customWidth="1"/>
    <col min="14869" max="14869" width="13.375" style="1" customWidth="1"/>
    <col min="14870" max="14870" width="13.875" style="1" bestFit="1" customWidth="1"/>
    <col min="14871" max="14871" width="13.375" style="1" customWidth="1"/>
    <col min="14872" max="15106" width="9" style="1"/>
    <col min="15107" max="15107" width="31.125" style="1" customWidth="1"/>
    <col min="15108" max="15108" width="16" style="1" bestFit="1" customWidth="1"/>
    <col min="15109" max="15109" width="16.375" style="1" bestFit="1" customWidth="1"/>
    <col min="15110" max="15110" width="14.125" style="1" bestFit="1" customWidth="1"/>
    <col min="15111" max="15111" width="14.125" style="1" customWidth="1"/>
    <col min="15112" max="15113" width="13.875" style="1" bestFit="1" customWidth="1"/>
    <col min="15114" max="15116" width="14.125" style="1" customWidth="1"/>
    <col min="15117" max="15117" width="15" style="1" bestFit="1" customWidth="1"/>
    <col min="15118" max="15119" width="15" style="1" customWidth="1"/>
    <col min="15120" max="15123" width="13.375" style="1" customWidth="1"/>
    <col min="15124" max="15124" width="13.875" style="1" bestFit="1" customWidth="1"/>
    <col min="15125" max="15125" width="13.375" style="1" customWidth="1"/>
    <col min="15126" max="15126" width="13.875" style="1" bestFit="1" customWidth="1"/>
    <col min="15127" max="15127" width="13.375" style="1" customWidth="1"/>
    <col min="15128" max="15362" width="9" style="1"/>
    <col min="15363" max="15363" width="31.125" style="1" customWidth="1"/>
    <col min="15364" max="15364" width="16" style="1" bestFit="1" customWidth="1"/>
    <col min="15365" max="15365" width="16.375" style="1" bestFit="1" customWidth="1"/>
    <col min="15366" max="15366" width="14.125" style="1" bestFit="1" customWidth="1"/>
    <col min="15367" max="15367" width="14.125" style="1" customWidth="1"/>
    <col min="15368" max="15369" width="13.875" style="1" bestFit="1" customWidth="1"/>
    <col min="15370" max="15372" width="14.125" style="1" customWidth="1"/>
    <col min="15373" max="15373" width="15" style="1" bestFit="1" customWidth="1"/>
    <col min="15374" max="15375" width="15" style="1" customWidth="1"/>
    <col min="15376" max="15379" width="13.375" style="1" customWidth="1"/>
    <col min="15380" max="15380" width="13.875" style="1" bestFit="1" customWidth="1"/>
    <col min="15381" max="15381" width="13.375" style="1" customWidth="1"/>
    <col min="15382" max="15382" width="13.875" style="1" bestFit="1" customWidth="1"/>
    <col min="15383" max="15383" width="13.375" style="1" customWidth="1"/>
    <col min="15384" max="15618" width="9" style="1"/>
    <col min="15619" max="15619" width="31.125" style="1" customWidth="1"/>
    <col min="15620" max="15620" width="16" style="1" bestFit="1" customWidth="1"/>
    <col min="15621" max="15621" width="16.375" style="1" bestFit="1" customWidth="1"/>
    <col min="15622" max="15622" width="14.125" style="1" bestFit="1" customWidth="1"/>
    <col min="15623" max="15623" width="14.125" style="1" customWidth="1"/>
    <col min="15624" max="15625" width="13.875" style="1" bestFit="1" customWidth="1"/>
    <col min="15626" max="15628" width="14.125" style="1" customWidth="1"/>
    <col min="15629" max="15629" width="15" style="1" bestFit="1" customWidth="1"/>
    <col min="15630" max="15631" width="15" style="1" customWidth="1"/>
    <col min="15632" max="15635" width="13.375" style="1" customWidth="1"/>
    <col min="15636" max="15636" width="13.875" style="1" bestFit="1" customWidth="1"/>
    <col min="15637" max="15637" width="13.375" style="1" customWidth="1"/>
    <col min="15638" max="15638" width="13.875" style="1" bestFit="1" customWidth="1"/>
    <col min="15639" max="15639" width="13.375" style="1" customWidth="1"/>
    <col min="15640" max="15874" width="9" style="1"/>
    <col min="15875" max="15875" width="31.125" style="1" customWidth="1"/>
    <col min="15876" max="15876" width="16" style="1" bestFit="1" customWidth="1"/>
    <col min="15877" max="15877" width="16.375" style="1" bestFit="1" customWidth="1"/>
    <col min="15878" max="15878" width="14.125" style="1" bestFit="1" customWidth="1"/>
    <col min="15879" max="15879" width="14.125" style="1" customWidth="1"/>
    <col min="15880" max="15881" width="13.875" style="1" bestFit="1" customWidth="1"/>
    <col min="15882" max="15884" width="14.125" style="1" customWidth="1"/>
    <col min="15885" max="15885" width="15" style="1" bestFit="1" customWidth="1"/>
    <col min="15886" max="15887" width="15" style="1" customWidth="1"/>
    <col min="15888" max="15891" width="13.375" style="1" customWidth="1"/>
    <col min="15892" max="15892" width="13.875" style="1" bestFit="1" customWidth="1"/>
    <col min="15893" max="15893" width="13.375" style="1" customWidth="1"/>
    <col min="15894" max="15894" width="13.875" style="1" bestFit="1" customWidth="1"/>
    <col min="15895" max="15895" width="13.375" style="1" customWidth="1"/>
    <col min="15896" max="16130" width="9" style="1"/>
    <col min="16131" max="16131" width="31.125" style="1" customWidth="1"/>
    <col min="16132" max="16132" width="16" style="1" bestFit="1" customWidth="1"/>
    <col min="16133" max="16133" width="16.375" style="1" bestFit="1" customWidth="1"/>
    <col min="16134" max="16134" width="14.125" style="1" bestFit="1" customWidth="1"/>
    <col min="16135" max="16135" width="14.125" style="1" customWidth="1"/>
    <col min="16136" max="16137" width="13.875" style="1" bestFit="1" customWidth="1"/>
    <col min="16138" max="16140" width="14.125" style="1" customWidth="1"/>
    <col min="16141" max="16141" width="15" style="1" bestFit="1" customWidth="1"/>
    <col min="16142" max="16143" width="15" style="1" customWidth="1"/>
    <col min="16144" max="16147" width="13.375" style="1" customWidth="1"/>
    <col min="16148" max="16148" width="13.875" style="1" bestFit="1" customWidth="1"/>
    <col min="16149" max="16149" width="13.375" style="1" customWidth="1"/>
    <col min="16150" max="16150" width="13.875" style="1" bestFit="1" customWidth="1"/>
    <col min="16151" max="16151" width="13.375" style="1" customWidth="1"/>
    <col min="16152" max="16384" width="9" style="1"/>
  </cols>
  <sheetData>
    <row r="1" spans="1:16151" ht="18" customHeight="1" x14ac:dyDescent="0.2">
      <c r="A1" s="12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16151" s="70" customFormat="1" ht="18" x14ac:dyDescent="0.2">
      <c r="A2" s="124"/>
      <c r="B2" s="143" t="s">
        <v>59</v>
      </c>
      <c r="C2" s="143"/>
      <c r="D2" s="143"/>
      <c r="E2" s="143"/>
      <c r="F2" s="143"/>
      <c r="G2" s="144"/>
      <c r="H2" s="145" t="s">
        <v>62</v>
      </c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7"/>
      <c r="X2" s="69"/>
    </row>
    <row r="3" spans="1:16151" ht="38.25" x14ac:dyDescent="0.2">
      <c r="A3" s="125"/>
      <c r="B3" s="25" t="s">
        <v>49</v>
      </c>
      <c r="C3" s="25" t="s">
        <v>50</v>
      </c>
      <c r="D3" s="25" t="s">
        <v>60</v>
      </c>
      <c r="E3" s="25" t="s">
        <v>58</v>
      </c>
      <c r="F3" s="25" t="s">
        <v>51</v>
      </c>
      <c r="G3" s="26" t="s">
        <v>52</v>
      </c>
      <c r="H3" s="43" t="s">
        <v>45</v>
      </c>
      <c r="I3" s="44" t="s">
        <v>46</v>
      </c>
      <c r="J3" s="45" t="s">
        <v>49</v>
      </c>
      <c r="K3" s="48" t="s">
        <v>50</v>
      </c>
      <c r="L3" s="46" t="s">
        <v>47</v>
      </c>
      <c r="M3" s="47" t="s">
        <v>53</v>
      </c>
      <c r="N3" s="48" t="s">
        <v>47</v>
      </c>
      <c r="O3" s="47" t="s">
        <v>53</v>
      </c>
      <c r="P3" s="60" t="s">
        <v>60</v>
      </c>
      <c r="Q3" s="59" t="s">
        <v>48</v>
      </c>
      <c r="R3" s="56" t="s">
        <v>58</v>
      </c>
      <c r="S3" s="60" t="s">
        <v>61</v>
      </c>
      <c r="T3" s="53" t="s">
        <v>54</v>
      </c>
      <c r="U3" s="58" t="s">
        <v>55</v>
      </c>
      <c r="V3" s="53" t="s">
        <v>56</v>
      </c>
      <c r="W3" s="59" t="s">
        <v>57</v>
      </c>
    </row>
    <row r="4" spans="1:16151" x14ac:dyDescent="0.2">
      <c r="A4" s="126"/>
      <c r="B4" s="40" t="s">
        <v>0</v>
      </c>
      <c r="C4" s="40" t="s">
        <v>0</v>
      </c>
      <c r="D4" s="30"/>
      <c r="E4" s="30"/>
      <c r="F4" s="32"/>
      <c r="G4" s="31"/>
      <c r="H4" s="49"/>
      <c r="I4" s="50"/>
      <c r="J4" s="51" t="s">
        <v>0</v>
      </c>
      <c r="K4" s="54" t="s">
        <v>0</v>
      </c>
      <c r="L4" s="52" t="s">
        <v>0</v>
      </c>
      <c r="M4" s="53" t="s">
        <v>0</v>
      </c>
      <c r="N4" s="54" t="s">
        <v>0</v>
      </c>
      <c r="O4" s="55" t="s">
        <v>0</v>
      </c>
      <c r="P4" s="61"/>
      <c r="Q4" s="34"/>
      <c r="R4" s="56"/>
      <c r="S4" s="60"/>
      <c r="T4" s="54"/>
      <c r="U4" s="58"/>
      <c r="V4" s="54"/>
      <c r="W4" s="59"/>
    </row>
    <row r="5" spans="1:16151" x14ac:dyDescent="0.2">
      <c r="A5" s="127"/>
      <c r="B5" s="40" t="s">
        <v>1</v>
      </c>
      <c r="C5" s="40" t="s">
        <v>1</v>
      </c>
      <c r="D5" s="30" t="s">
        <v>44</v>
      </c>
      <c r="E5" s="30" t="s">
        <v>2</v>
      </c>
      <c r="F5" s="32" t="s">
        <v>43</v>
      </c>
      <c r="G5" s="31" t="s">
        <v>43</v>
      </c>
      <c r="H5" s="49" t="s">
        <v>2</v>
      </c>
      <c r="I5" s="50" t="s">
        <v>2</v>
      </c>
      <c r="J5" s="52" t="s">
        <v>1</v>
      </c>
      <c r="K5" s="52" t="s">
        <v>1</v>
      </c>
      <c r="L5" s="52" t="s">
        <v>1</v>
      </c>
      <c r="M5" s="53" t="s">
        <v>1</v>
      </c>
      <c r="N5" s="54" t="s">
        <v>2</v>
      </c>
      <c r="O5" s="55" t="s">
        <v>2</v>
      </c>
      <c r="P5" s="61" t="s">
        <v>44</v>
      </c>
      <c r="Q5" s="34" t="s">
        <v>2</v>
      </c>
      <c r="R5" s="41" t="s">
        <v>2</v>
      </c>
      <c r="S5" s="61" t="s">
        <v>2</v>
      </c>
      <c r="T5" s="42" t="s">
        <v>43</v>
      </c>
      <c r="U5" s="33" t="s">
        <v>2</v>
      </c>
      <c r="V5" s="42" t="s">
        <v>43</v>
      </c>
      <c r="W5" s="34" t="s">
        <v>2</v>
      </c>
    </row>
    <row r="6" spans="1:16151" ht="14.25" customHeight="1" x14ac:dyDescent="0.2">
      <c r="A6" s="63"/>
      <c r="B6" s="27"/>
      <c r="C6" s="35"/>
      <c r="D6" s="14"/>
      <c r="E6" s="14"/>
      <c r="F6" s="29"/>
      <c r="G6" s="28"/>
      <c r="H6" s="103"/>
      <c r="I6" s="104"/>
      <c r="J6" s="62"/>
      <c r="K6" s="16"/>
      <c r="L6" s="36"/>
      <c r="M6" s="36"/>
      <c r="N6" s="16"/>
      <c r="O6" s="68"/>
      <c r="P6" s="112"/>
      <c r="Q6" s="15"/>
      <c r="R6" s="37"/>
      <c r="S6" s="62"/>
      <c r="T6" s="38"/>
      <c r="U6" s="16"/>
      <c r="V6" s="38"/>
      <c r="W6" s="15"/>
      <c r="X6" s="2"/>
      <c r="Y6" s="2"/>
      <c r="Z6" s="2"/>
    </row>
    <row r="7" spans="1:16151" s="4" customFormat="1" ht="14.25" customHeight="1" x14ac:dyDescent="0.2">
      <c r="A7" s="71" t="s">
        <v>16</v>
      </c>
      <c r="B7" s="74">
        <v>1199.6300000000001</v>
      </c>
      <c r="C7" s="77">
        <v>1493.8610150000002</v>
      </c>
      <c r="D7" s="75">
        <v>48782.31</v>
      </c>
      <c r="E7" s="85">
        <v>0.95</v>
      </c>
      <c r="F7" s="39">
        <f>B7*$D7/1000000</f>
        <v>58.520722545299996</v>
      </c>
      <c r="G7" s="24">
        <f>C7*$D7/1000000</f>
        <v>72.873991130644654</v>
      </c>
      <c r="H7" s="103">
        <v>2.9899999999999999E-2</v>
      </c>
      <c r="I7" s="104">
        <v>0</v>
      </c>
      <c r="J7" s="88">
        <f t="shared" ref="J7:J39" si="0">B7*(1+H7+I7)</f>
        <v>1235.4989370000001</v>
      </c>
      <c r="K7" s="94">
        <f>J7+J$41</f>
        <v>1556.0047816394999</v>
      </c>
      <c r="L7" s="105">
        <f t="shared" ref="L7:L39" si="1">J7-B7</f>
        <v>35.86893699999996</v>
      </c>
      <c r="M7" s="90">
        <f t="shared" ref="M7:M39" si="2">K7-C7</f>
        <v>62.143766639499745</v>
      </c>
      <c r="N7" s="91">
        <f t="shared" ref="N7:N39" si="3">L7/B7</f>
        <v>2.9899999999999965E-2</v>
      </c>
      <c r="O7" s="91">
        <f t="shared" ref="O7:O39" si="4">M7/C7</f>
        <v>4.1599429943956157E-2</v>
      </c>
      <c r="P7" s="113">
        <v>50008.54</v>
      </c>
      <c r="Q7" s="109">
        <f t="shared" ref="Q7:Q39" si="5">P7/D7-1</f>
        <v>2.5136776015731943E-2</v>
      </c>
      <c r="R7" s="116">
        <v>0.97</v>
      </c>
      <c r="S7" s="102">
        <f t="shared" ref="S7:S39" si="6">R7-E7</f>
        <v>2.0000000000000018E-2</v>
      </c>
      <c r="T7" s="107">
        <f>P7*J7/1000000</f>
        <v>61.785498010921984</v>
      </c>
      <c r="U7" s="108">
        <f>T7/F7-1</f>
        <v>5.5788365618602453E-2</v>
      </c>
      <c r="V7" s="107">
        <f>P7*K7/1000000</f>
        <v>77.813527362810191</v>
      </c>
      <c r="W7" s="109">
        <f t="shared" ref="W7:W39" si="7">V7/G7-1</f>
        <v>6.7781881512571474E-2</v>
      </c>
      <c r="X7" s="13"/>
      <c r="Y7" s="13"/>
      <c r="Z7" s="9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</row>
    <row r="8" spans="1:16151" ht="14.25" customHeight="1" x14ac:dyDescent="0.2">
      <c r="A8" s="71" t="s">
        <v>17</v>
      </c>
      <c r="B8" s="74">
        <v>1189.3399999999999</v>
      </c>
      <c r="C8" s="77">
        <v>1483.571015</v>
      </c>
      <c r="D8" s="75">
        <v>141918</v>
      </c>
      <c r="E8" s="85">
        <v>0.98499999999999999</v>
      </c>
      <c r="F8" s="39">
        <f t="shared" ref="F8:F39" si="8">B8*$D8/1000000</f>
        <v>168.78875411999996</v>
      </c>
      <c r="G8" s="24">
        <f t="shared" ref="G8:G39" si="9">C8*$D8/1000000</f>
        <v>210.54543130676998</v>
      </c>
      <c r="H8" s="103">
        <v>2.9899999999999999E-2</v>
      </c>
      <c r="I8" s="104">
        <v>0</v>
      </c>
      <c r="J8" s="88">
        <f t="shared" si="0"/>
        <v>1224.9012659999999</v>
      </c>
      <c r="K8" s="94">
        <f t="shared" ref="K8:K39" si="10">J8+J$41</f>
        <v>1545.4071106394999</v>
      </c>
      <c r="L8" s="105">
        <f t="shared" si="1"/>
        <v>35.561265999999932</v>
      </c>
      <c r="M8" s="90">
        <f t="shared" si="2"/>
        <v>61.836095639499945</v>
      </c>
      <c r="N8" s="91">
        <f t="shared" si="3"/>
        <v>2.9899999999999944E-2</v>
      </c>
      <c r="O8" s="91">
        <f t="shared" si="4"/>
        <v>4.1680576807103464E-2</v>
      </c>
      <c r="P8" s="113">
        <v>145560</v>
      </c>
      <c r="Q8" s="109">
        <f t="shared" si="5"/>
        <v>2.5662706633408083E-2</v>
      </c>
      <c r="R8" s="116">
        <v>0.98499999999999999</v>
      </c>
      <c r="S8" s="102">
        <f t="shared" si="6"/>
        <v>0</v>
      </c>
      <c r="T8" s="107">
        <f t="shared" ref="T8:T39" si="11">P8*J8/1000000</f>
        <v>178.29662827895999</v>
      </c>
      <c r="U8" s="108">
        <f t="shared" ref="U8:U39" si="12">T8/F8-1</f>
        <v>5.6330021561747046E-2</v>
      </c>
      <c r="V8" s="107">
        <f t="shared" ref="V8:V37" si="13">P8*K8/1000000</f>
        <v>224.94945902468561</v>
      </c>
      <c r="W8" s="109">
        <f t="shared" si="7"/>
        <v>6.8412919855423526E-2</v>
      </c>
      <c r="X8" s="13"/>
      <c r="Y8" s="13"/>
      <c r="Z8" s="2"/>
    </row>
    <row r="9" spans="1:16151" ht="14.25" customHeight="1" x14ac:dyDescent="0.2">
      <c r="A9" s="71" t="s">
        <v>18</v>
      </c>
      <c r="B9" s="74">
        <v>1293.81</v>
      </c>
      <c r="C9" s="77">
        <v>1588.041015</v>
      </c>
      <c r="D9" s="75">
        <v>81287</v>
      </c>
      <c r="E9" s="85">
        <v>0.98499999999999999</v>
      </c>
      <c r="F9" s="39">
        <f t="shared" si="8"/>
        <v>105.16993347</v>
      </c>
      <c r="G9" s="24">
        <f t="shared" si="9"/>
        <v>129.08708998630499</v>
      </c>
      <c r="H9" s="103">
        <v>2.9899999999999999E-2</v>
      </c>
      <c r="I9" s="104">
        <v>0.02</v>
      </c>
      <c r="J9" s="88">
        <f t="shared" si="0"/>
        <v>1358.3711189999999</v>
      </c>
      <c r="K9" s="94">
        <f t="shared" si="10"/>
        <v>1678.8769636395</v>
      </c>
      <c r="L9" s="105">
        <f t="shared" si="1"/>
        <v>64.561118999999962</v>
      </c>
      <c r="M9" s="90">
        <f t="shared" si="2"/>
        <v>90.835948639499975</v>
      </c>
      <c r="N9" s="91">
        <f t="shared" si="3"/>
        <v>4.9899999999999972E-2</v>
      </c>
      <c r="O9" s="91">
        <f t="shared" si="4"/>
        <v>5.7200001625587721E-2</v>
      </c>
      <c r="P9" s="113">
        <v>81941</v>
      </c>
      <c r="Q9" s="109">
        <f t="shared" si="5"/>
        <v>8.0455669418233455E-3</v>
      </c>
      <c r="R9" s="116">
        <v>0.98499999999999999</v>
      </c>
      <c r="S9" s="102">
        <f t="shared" si="6"/>
        <v>0</v>
      </c>
      <c r="T9" s="107">
        <f>P9*J9/1000000</f>
        <v>111.30628786197899</v>
      </c>
      <c r="U9" s="108">
        <f>T9/F9-1</f>
        <v>5.834704073222019E-2</v>
      </c>
      <c r="V9" s="107">
        <f t="shared" si="13"/>
        <v>137.56885727758424</v>
      </c>
      <c r="W9" s="109">
        <f t="shared" si="7"/>
        <v>6.5705775009562206E-2</v>
      </c>
      <c r="X9" s="13"/>
      <c r="Y9" s="13"/>
      <c r="Z9" s="2"/>
    </row>
    <row r="10" spans="1:16151" ht="14.25" customHeight="1" x14ac:dyDescent="0.2">
      <c r="A10" s="71" t="s">
        <v>19</v>
      </c>
      <c r="B10" s="74">
        <v>1202.31</v>
      </c>
      <c r="C10" s="77">
        <v>1496.541015</v>
      </c>
      <c r="D10" s="75">
        <v>95677</v>
      </c>
      <c r="E10" s="85">
        <v>0.97599999999999998</v>
      </c>
      <c r="F10" s="39">
        <f t="shared" si="8"/>
        <v>115.03341386999999</v>
      </c>
      <c r="G10" s="24">
        <f t="shared" si="9"/>
        <v>143.18455469215499</v>
      </c>
      <c r="H10" s="103">
        <v>2.9929999999999998E-2</v>
      </c>
      <c r="I10" s="104">
        <v>0.02</v>
      </c>
      <c r="J10" s="88">
        <f>B10*(1+H10+I10)</f>
        <v>1262.3413383</v>
      </c>
      <c r="K10" s="94">
        <f>J10+J$41</f>
        <v>1582.8471829394998</v>
      </c>
      <c r="L10" s="105">
        <f t="shared" si="1"/>
        <v>60.031338300000016</v>
      </c>
      <c r="M10" s="90">
        <f t="shared" si="2"/>
        <v>86.306167939499801</v>
      </c>
      <c r="N10" s="91">
        <f t="shared" si="3"/>
        <v>4.9930000000000016E-2</v>
      </c>
      <c r="O10" s="91">
        <f t="shared" si="4"/>
        <v>5.7670432734180557E-2</v>
      </c>
      <c r="P10" s="113">
        <v>96639</v>
      </c>
      <c r="Q10" s="109">
        <f t="shared" si="5"/>
        <v>1.0054663085171889E-2</v>
      </c>
      <c r="R10" s="116">
        <v>0.97599999999999998</v>
      </c>
      <c r="S10" s="102">
        <f t="shared" si="6"/>
        <v>0</v>
      </c>
      <c r="T10" s="107">
        <f t="shared" si="11"/>
        <v>121.99140459197369</v>
      </c>
      <c r="U10" s="108">
        <f>T10/F10-1</f>
        <v>6.0486692413014742E-2</v>
      </c>
      <c r="V10" s="107">
        <f>P10*K10/1000000</f>
        <v>152.96476891209034</v>
      </c>
      <c r="W10" s="109">
        <f t="shared" si="7"/>
        <v>6.8304952590470869E-2</v>
      </c>
      <c r="X10" s="13"/>
      <c r="Y10" s="13"/>
      <c r="Z10" s="2"/>
    </row>
    <row r="11" spans="1:16151" ht="14.25" customHeight="1" x14ac:dyDescent="0.2">
      <c r="A11" s="71" t="s">
        <v>20</v>
      </c>
      <c r="B11" s="74">
        <v>1158.48</v>
      </c>
      <c r="C11" s="77">
        <v>1452.7110150000001</v>
      </c>
      <c r="D11" s="75">
        <v>130004</v>
      </c>
      <c r="E11" s="85">
        <v>0.97699999999999998</v>
      </c>
      <c r="F11" s="39">
        <f>B11*$D11/1000000</f>
        <v>150.60703392000002</v>
      </c>
      <c r="G11" s="24">
        <f t="shared" si="9"/>
        <v>188.85824279406003</v>
      </c>
      <c r="H11" s="103">
        <v>2.988E-2</v>
      </c>
      <c r="I11" s="104">
        <v>0.02</v>
      </c>
      <c r="J11" s="88">
        <f t="shared" si="0"/>
        <v>1216.2649824</v>
      </c>
      <c r="K11" s="94">
        <f t="shared" si="10"/>
        <v>1536.7708270395001</v>
      </c>
      <c r="L11" s="105">
        <f t="shared" si="1"/>
        <v>57.78498239999999</v>
      </c>
      <c r="M11" s="90">
        <f t="shared" si="2"/>
        <v>84.059812039500002</v>
      </c>
      <c r="N11" s="91">
        <f t="shared" si="3"/>
        <v>4.9879999999999994E-2</v>
      </c>
      <c r="O11" s="91">
        <f t="shared" si="4"/>
        <v>5.7864097657096651E-2</v>
      </c>
      <c r="P11" s="113">
        <v>131428</v>
      </c>
      <c r="Q11" s="109">
        <f t="shared" si="5"/>
        <v>1.0953509122796135E-2</v>
      </c>
      <c r="R11" s="116">
        <v>0.97699999999999998</v>
      </c>
      <c r="S11" s="102">
        <f t="shared" si="6"/>
        <v>0</v>
      </c>
      <c r="T11" s="107">
        <f t="shared" si="11"/>
        <v>159.85127410686718</v>
      </c>
      <c r="U11" s="108">
        <f t="shared" si="12"/>
        <v>6.1379870157840966E-2</v>
      </c>
      <c r="V11" s="107">
        <f t="shared" si="13"/>
        <v>201.97471625614742</v>
      </c>
      <c r="W11" s="109">
        <f t="shared" si="7"/>
        <v>6.9451421701462124E-2</v>
      </c>
      <c r="X11" s="13"/>
      <c r="Y11" s="13"/>
      <c r="Z11" s="2"/>
    </row>
    <row r="12" spans="1:16151" ht="14.25" customHeight="1" x14ac:dyDescent="0.2">
      <c r="A12" s="72" t="s">
        <v>4</v>
      </c>
      <c r="B12" s="74">
        <v>1194.48</v>
      </c>
      <c r="C12" s="77">
        <v>1488.7110150000001</v>
      </c>
      <c r="D12" s="75">
        <v>89000</v>
      </c>
      <c r="E12" s="85">
        <v>0.98</v>
      </c>
      <c r="F12" s="39">
        <f t="shared" si="8"/>
        <v>106.30871999999999</v>
      </c>
      <c r="G12" s="24">
        <f t="shared" si="9"/>
        <v>132.49528033500002</v>
      </c>
      <c r="H12" s="103">
        <v>2.9899999999999999E-2</v>
      </c>
      <c r="I12" s="104">
        <v>0.01</v>
      </c>
      <c r="J12" s="88">
        <f>B12*(1+H12+I12)</f>
        <v>1242.139752</v>
      </c>
      <c r="K12" s="94">
        <f t="shared" si="10"/>
        <v>1562.6455966395001</v>
      </c>
      <c r="L12" s="105">
        <f t="shared" si="1"/>
        <v>47.659752000000026</v>
      </c>
      <c r="M12" s="90">
        <f t="shared" si="2"/>
        <v>73.934581639500038</v>
      </c>
      <c r="N12" s="91">
        <f t="shared" si="3"/>
        <v>3.9900000000000019E-2</v>
      </c>
      <c r="O12" s="91">
        <f t="shared" si="4"/>
        <v>4.9663488007106626E-2</v>
      </c>
      <c r="P12" s="113">
        <v>90500</v>
      </c>
      <c r="Q12" s="109">
        <f t="shared" si="5"/>
        <v>1.6853932584269593E-2</v>
      </c>
      <c r="R12" s="116">
        <v>0.98</v>
      </c>
      <c r="S12" s="102">
        <f t="shared" si="6"/>
        <v>0</v>
      </c>
      <c r="T12" s="107">
        <f t="shared" si="11"/>
        <v>112.41364755600002</v>
      </c>
      <c r="U12" s="108">
        <f>T12/F12-1</f>
        <v>5.7426404494382188E-2</v>
      </c>
      <c r="V12" s="107">
        <f t="shared" si="13"/>
        <v>141.41942649587477</v>
      </c>
      <c r="W12" s="109">
        <f t="shared" si="7"/>
        <v>6.7354445670147811E-2</v>
      </c>
      <c r="X12" s="13"/>
      <c r="Y12" s="13"/>
      <c r="Z12" s="2"/>
    </row>
    <row r="13" spans="1:16151" ht="14.25" customHeight="1" x14ac:dyDescent="0.2">
      <c r="A13" s="72" t="s">
        <v>3</v>
      </c>
      <c r="B13" s="76">
        <v>857.31</v>
      </c>
      <c r="C13" s="77">
        <v>933.40931099999989</v>
      </c>
      <c r="D13" s="75">
        <v>7210.97</v>
      </c>
      <c r="E13" s="85">
        <v>0.95</v>
      </c>
      <c r="F13" s="39">
        <f t="shared" si="8"/>
        <v>6.1820366907000004</v>
      </c>
      <c r="G13" s="24">
        <f t="shared" si="9"/>
        <v>6.7307865393416693</v>
      </c>
      <c r="H13" s="103">
        <v>2.9899999999999999E-2</v>
      </c>
      <c r="I13" s="104">
        <v>0.02</v>
      </c>
      <c r="J13" s="88">
        <v>894.28</v>
      </c>
      <c r="K13" s="94">
        <f>J13+J$42</f>
        <v>972.65840926513897</v>
      </c>
      <c r="L13" s="105">
        <f t="shared" si="1"/>
        <v>36.970000000000027</v>
      </c>
      <c r="M13" s="90">
        <f t="shared" si="2"/>
        <v>39.249098265139082</v>
      </c>
      <c r="N13" s="91">
        <f t="shared" si="3"/>
        <v>4.3123257631428574E-2</v>
      </c>
      <c r="O13" s="91">
        <f t="shared" si="4"/>
        <v>4.2049182285411213E-2</v>
      </c>
      <c r="P13" s="113">
        <v>7785.03</v>
      </c>
      <c r="Q13" s="109">
        <f t="shared" si="5"/>
        <v>7.9609261999425751E-2</v>
      </c>
      <c r="R13" s="116">
        <v>0.95</v>
      </c>
      <c r="S13" s="102">
        <f t="shared" si="6"/>
        <v>0</v>
      </c>
      <c r="T13" s="107">
        <f t="shared" si="11"/>
        <v>6.9619966283999997</v>
      </c>
      <c r="U13" s="108">
        <f>T13/F13-1</f>
        <v>0.1261655303459035</v>
      </c>
      <c r="V13" s="107">
        <f t="shared" si="13"/>
        <v>7.5721748958813846</v>
      </c>
      <c r="W13" s="109">
        <f t="shared" si="7"/>
        <v>0.12500594865425807</v>
      </c>
      <c r="X13" s="13"/>
      <c r="Y13" s="13"/>
      <c r="Z13" s="3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</row>
    <row r="14" spans="1:16151" ht="13.9" customHeight="1" x14ac:dyDescent="0.2">
      <c r="A14" s="71" t="s">
        <v>21</v>
      </c>
      <c r="B14" s="74">
        <v>1342.73</v>
      </c>
      <c r="C14" s="77">
        <v>1636.9610150000001</v>
      </c>
      <c r="D14" s="75">
        <v>124641</v>
      </c>
      <c r="E14" s="85">
        <v>0.97299999999999998</v>
      </c>
      <c r="F14" s="39">
        <f t="shared" si="8"/>
        <v>167.35920993000002</v>
      </c>
      <c r="G14" s="24">
        <f t="shared" si="9"/>
        <v>204.03245787061502</v>
      </c>
      <c r="H14" s="103">
        <v>2.9899999999999999E-2</v>
      </c>
      <c r="I14" s="104">
        <v>0.01</v>
      </c>
      <c r="J14" s="88">
        <f t="shared" si="0"/>
        <v>1396.3049270000001</v>
      </c>
      <c r="K14" s="94">
        <f t="shared" si="10"/>
        <v>1716.8107716395002</v>
      </c>
      <c r="L14" s="105">
        <f t="shared" si="1"/>
        <v>53.574927000000116</v>
      </c>
      <c r="M14" s="90">
        <f t="shared" si="2"/>
        <v>79.849756639500129</v>
      </c>
      <c r="N14" s="91">
        <f t="shared" si="3"/>
        <v>3.9900000000000088E-2</v>
      </c>
      <c r="O14" s="91">
        <f>M14/C14</f>
        <v>4.8779265912756095E-2</v>
      </c>
      <c r="P14" s="113">
        <v>128931</v>
      </c>
      <c r="Q14" s="109">
        <f t="shared" si="5"/>
        <v>3.4418850939899492E-2</v>
      </c>
      <c r="R14" s="116">
        <v>0.97499999999999998</v>
      </c>
      <c r="S14" s="102">
        <f t="shared" si="6"/>
        <v>2.0000000000000018E-3</v>
      </c>
      <c r="T14" s="107">
        <f>P14*J14/1000000</f>
        <v>180.02699054303702</v>
      </c>
      <c r="U14" s="108">
        <f>T14/F14-1</f>
        <v>7.5692163092401232E-2</v>
      </c>
      <c r="V14" s="107">
        <f t="shared" si="13"/>
        <v>221.35012959825241</v>
      </c>
      <c r="W14" s="109">
        <f t="shared" si="7"/>
        <v>8.4877043135064278E-2</v>
      </c>
      <c r="X14" s="13"/>
      <c r="Y14" s="13"/>
      <c r="Z14" s="2"/>
    </row>
    <row r="15" spans="1:16151" ht="14.25" customHeight="1" x14ac:dyDescent="0.2">
      <c r="A15" s="71" t="s">
        <v>22</v>
      </c>
      <c r="B15" s="74">
        <v>1145.8900000000001</v>
      </c>
      <c r="C15" s="77">
        <v>1440.1210150000002</v>
      </c>
      <c r="D15" s="75">
        <v>113076.94</v>
      </c>
      <c r="E15" s="85">
        <v>0.97699999999999998</v>
      </c>
      <c r="F15" s="39">
        <f t="shared" si="8"/>
        <v>129.57373477660002</v>
      </c>
      <c r="G15" s="24">
        <f t="shared" si="9"/>
        <v>162.84447760589413</v>
      </c>
      <c r="H15" s="103">
        <v>2.9899999999999999E-2</v>
      </c>
      <c r="I15" s="104">
        <v>0.01</v>
      </c>
      <c r="J15" s="88">
        <f t="shared" si="0"/>
        <v>1191.6110110000002</v>
      </c>
      <c r="K15" s="94">
        <f t="shared" si="10"/>
        <v>1512.1168556395</v>
      </c>
      <c r="L15" s="105">
        <f t="shared" si="1"/>
        <v>45.72101100000009</v>
      </c>
      <c r="M15" s="90">
        <f t="shared" si="2"/>
        <v>71.995840639499875</v>
      </c>
      <c r="N15" s="91">
        <f t="shared" si="3"/>
        <v>3.9900000000000074E-2</v>
      </c>
      <c r="O15" s="91">
        <f t="shared" si="4"/>
        <v>4.999291024129654E-2</v>
      </c>
      <c r="P15" s="113">
        <v>115489.9</v>
      </c>
      <c r="Q15" s="109">
        <f t="shared" si="5"/>
        <v>2.1339098847209526E-2</v>
      </c>
      <c r="R15" s="116">
        <v>0.97699999999999998</v>
      </c>
      <c r="S15" s="102">
        <f t="shared" si="6"/>
        <v>0</v>
      </c>
      <c r="T15" s="107">
        <f t="shared" si="11"/>
        <v>137.61903649928891</v>
      </c>
      <c r="U15" s="108">
        <f t="shared" si="12"/>
        <v>6.2090528891213248E-2</v>
      </c>
      <c r="V15" s="107">
        <f t="shared" si="13"/>
        <v>174.6342244461203</v>
      </c>
      <c r="W15" s="109">
        <f t="shared" si="7"/>
        <v>7.239881274180493E-2</v>
      </c>
      <c r="X15" s="13"/>
      <c r="Y15" s="13"/>
      <c r="Z15" s="2"/>
    </row>
    <row r="16" spans="1:16151" ht="14.25" customHeight="1" x14ac:dyDescent="0.2">
      <c r="A16" s="71" t="s">
        <v>23</v>
      </c>
      <c r="B16" s="74">
        <v>1261.17</v>
      </c>
      <c r="C16" s="77">
        <v>1555.4010150000001</v>
      </c>
      <c r="D16" s="75">
        <v>96005</v>
      </c>
      <c r="E16" s="85">
        <v>0.97099999999999997</v>
      </c>
      <c r="F16" s="39">
        <f t="shared" si="8"/>
        <v>121.07862585000001</v>
      </c>
      <c r="G16" s="24">
        <f t="shared" si="9"/>
        <v>149.326274445075</v>
      </c>
      <c r="H16" s="103">
        <v>2.9891999999999998E-2</v>
      </c>
      <c r="I16" s="104">
        <v>0.01</v>
      </c>
      <c r="J16" s="88">
        <f t="shared" si="0"/>
        <v>1311.4805936400001</v>
      </c>
      <c r="K16" s="94">
        <f t="shared" si="10"/>
        <v>1631.9864382794999</v>
      </c>
      <c r="L16" s="105">
        <f t="shared" si="1"/>
        <v>50.310593639999979</v>
      </c>
      <c r="M16" s="90">
        <f t="shared" si="2"/>
        <v>76.585423279499764</v>
      </c>
      <c r="N16" s="91">
        <f t="shared" si="3"/>
        <v>3.9891999999999983E-2</v>
      </c>
      <c r="O16" s="91">
        <f t="shared" si="4"/>
        <v>4.9238378103732793E-2</v>
      </c>
      <c r="P16" s="113">
        <v>97074</v>
      </c>
      <c r="Q16" s="109">
        <f t="shared" si="5"/>
        <v>1.1134836727253683E-2</v>
      </c>
      <c r="R16" s="116">
        <v>0.98</v>
      </c>
      <c r="S16" s="102">
        <f t="shared" si="6"/>
        <v>9.000000000000008E-3</v>
      </c>
      <c r="T16" s="107">
        <f t="shared" si="11"/>
        <v>127.31066714700935</v>
      </c>
      <c r="U16" s="108">
        <f t="shared" si="12"/>
        <v>5.1471027633977373E-2</v>
      </c>
      <c r="V16" s="107">
        <f t="shared" si="13"/>
        <v>158.42345150954415</v>
      </c>
      <c r="W16" s="109">
        <f t="shared" si="7"/>
        <v>6.0921476131886365E-2</v>
      </c>
      <c r="X16" s="13"/>
      <c r="Y16" s="13"/>
      <c r="Z16" s="2"/>
    </row>
    <row r="17" spans="1:26" ht="14.25" customHeight="1" x14ac:dyDescent="0.2">
      <c r="A17" s="72" t="s">
        <v>5</v>
      </c>
      <c r="B17" s="74">
        <v>1135.24</v>
      </c>
      <c r="C17" s="77">
        <v>1429.4710150000001</v>
      </c>
      <c r="D17" s="75">
        <v>80180.58</v>
      </c>
      <c r="E17" s="85">
        <v>0.94</v>
      </c>
      <c r="F17" s="39">
        <f t="shared" si="8"/>
        <v>91.024201639200001</v>
      </c>
      <c r="G17" s="24">
        <f t="shared" si="9"/>
        <v>114.6158150758887</v>
      </c>
      <c r="H17" s="103">
        <v>2.9899999999999999E-2</v>
      </c>
      <c r="I17" s="104">
        <v>0</v>
      </c>
      <c r="J17" s="88">
        <f t="shared" si="0"/>
        <v>1169.1836760000001</v>
      </c>
      <c r="K17" s="94">
        <f t="shared" si="10"/>
        <v>1489.6895206395002</v>
      </c>
      <c r="L17" s="105">
        <f t="shared" si="1"/>
        <v>33.943676000000096</v>
      </c>
      <c r="M17" s="90">
        <f t="shared" si="2"/>
        <v>60.218505639500108</v>
      </c>
      <c r="N17" s="91">
        <f t="shared" si="3"/>
        <v>2.9900000000000083E-2</v>
      </c>
      <c r="O17" s="91">
        <f t="shared" si="4"/>
        <v>4.2126426494558972E-2</v>
      </c>
      <c r="P17" s="113">
        <v>82847.64</v>
      </c>
      <c r="Q17" s="109">
        <f t="shared" si="5"/>
        <v>3.3263166716928083E-2</v>
      </c>
      <c r="R17" s="116">
        <v>0.94</v>
      </c>
      <c r="S17" s="102">
        <f t="shared" si="6"/>
        <v>0</v>
      </c>
      <c r="T17" s="107">
        <f t="shared" si="11"/>
        <v>96.864108283124637</v>
      </c>
      <c r="U17" s="108">
        <f t="shared" si="12"/>
        <v>6.4157735401764393E-2</v>
      </c>
      <c r="V17" s="107">
        <f t="shared" si="13"/>
        <v>123.41726111771388</v>
      </c>
      <c r="W17" s="109">
        <f t="shared" si="7"/>
        <v>7.6790851559164208E-2</v>
      </c>
      <c r="X17" s="13"/>
      <c r="Y17" s="13"/>
      <c r="Z17" s="2"/>
    </row>
    <row r="18" spans="1:26" ht="14.25" customHeight="1" x14ac:dyDescent="0.2">
      <c r="A18" s="72" t="s">
        <v>6</v>
      </c>
      <c r="B18" s="74">
        <v>1080.44</v>
      </c>
      <c r="C18" s="77">
        <v>1374.6710150000001</v>
      </c>
      <c r="D18" s="75">
        <v>71145</v>
      </c>
      <c r="E18" s="85">
        <v>0.95</v>
      </c>
      <c r="F18" s="39">
        <f t="shared" si="8"/>
        <v>76.867903799999993</v>
      </c>
      <c r="G18" s="24">
        <f t="shared" si="9"/>
        <v>97.800969362174996</v>
      </c>
      <c r="H18" s="103">
        <v>2.9899999999999999E-2</v>
      </c>
      <c r="I18" s="104">
        <v>0.02</v>
      </c>
      <c r="J18" s="88">
        <f t="shared" si="0"/>
        <v>1134.3539560000002</v>
      </c>
      <c r="K18" s="94">
        <f t="shared" si="10"/>
        <v>1454.8598006395</v>
      </c>
      <c r="L18" s="105">
        <f t="shared" si="1"/>
        <v>53.913956000000098</v>
      </c>
      <c r="M18" s="90">
        <f t="shared" si="2"/>
        <v>80.188785639499883</v>
      </c>
      <c r="N18" s="91">
        <f t="shared" si="3"/>
        <v>4.990000000000009E-2</v>
      </c>
      <c r="O18" s="91">
        <f t="shared" si="4"/>
        <v>5.8333073706002214E-2</v>
      </c>
      <c r="P18" s="113">
        <v>72552</v>
      </c>
      <c r="Q18" s="109">
        <f t="shared" si="5"/>
        <v>1.9776512755639963E-2</v>
      </c>
      <c r="R18" s="116">
        <v>0.95</v>
      </c>
      <c r="S18" s="102">
        <f t="shared" si="6"/>
        <v>0</v>
      </c>
      <c r="T18" s="107">
        <f t="shared" si="11"/>
        <v>82.299648215712011</v>
      </c>
      <c r="U18" s="108">
        <f t="shared" si="12"/>
        <v>7.0663360742146519E-2</v>
      </c>
      <c r="V18" s="107">
        <f t="shared" si="13"/>
        <v>105.55298825599701</v>
      </c>
      <c r="W18" s="109">
        <f t="shared" si="7"/>
        <v>7.9263211237864617E-2</v>
      </c>
      <c r="X18" s="13"/>
      <c r="Y18" s="13"/>
      <c r="Z18" s="2"/>
    </row>
    <row r="19" spans="1:26" ht="14.25" customHeight="1" x14ac:dyDescent="0.2">
      <c r="A19" s="72" t="s">
        <v>7</v>
      </c>
      <c r="B19" s="74">
        <v>727.81</v>
      </c>
      <c r="C19" s="77">
        <v>1022.041015</v>
      </c>
      <c r="D19" s="75">
        <v>77856</v>
      </c>
      <c r="E19" s="85">
        <v>0.97499999999999998</v>
      </c>
      <c r="F19" s="39">
        <f t="shared" si="8"/>
        <v>56.664375360000001</v>
      </c>
      <c r="G19" s="24">
        <f t="shared" si="9"/>
        <v>79.572025263840004</v>
      </c>
      <c r="H19" s="103">
        <v>2.7009999999999999E-2</v>
      </c>
      <c r="I19" s="104">
        <v>0.02</v>
      </c>
      <c r="J19" s="88">
        <f t="shared" si="0"/>
        <v>762.02434809999988</v>
      </c>
      <c r="K19" s="94">
        <f t="shared" si="10"/>
        <v>1082.5301927394999</v>
      </c>
      <c r="L19" s="105">
        <f t="shared" si="1"/>
        <v>34.214348099999938</v>
      </c>
      <c r="M19" s="90">
        <f t="shared" si="2"/>
        <v>60.489177739499837</v>
      </c>
      <c r="N19" s="91">
        <f t="shared" si="3"/>
        <v>4.700999999999992E-2</v>
      </c>
      <c r="O19" s="91">
        <f t="shared" si="4"/>
        <v>5.9184687161992058E-2</v>
      </c>
      <c r="P19" s="113">
        <v>79257</v>
      </c>
      <c r="Q19" s="109">
        <f t="shared" si="5"/>
        <v>1.7994759556103634E-2</v>
      </c>
      <c r="R19" s="116">
        <v>0.97499999999999998</v>
      </c>
      <c r="S19" s="102">
        <f t="shared" si="6"/>
        <v>0</v>
      </c>
      <c r="T19" s="107">
        <f t="shared" si="11"/>
        <v>60.395763757361685</v>
      </c>
      <c r="U19" s="108">
        <f t="shared" si="12"/>
        <v>6.5850693202835764E-2</v>
      </c>
      <c r="V19" s="107">
        <f t="shared" si="13"/>
        <v>85.798095485954534</v>
      </c>
      <c r="W19" s="109">
        <f t="shared" si="7"/>
        <v>7.8244460932978876E-2</v>
      </c>
      <c r="X19" s="13"/>
      <c r="Y19" s="13"/>
      <c r="Z19" s="2"/>
    </row>
    <row r="20" spans="1:26" ht="14.25" customHeight="1" x14ac:dyDescent="0.2">
      <c r="A20" s="71" t="s">
        <v>24</v>
      </c>
      <c r="B20" s="74">
        <v>1281.57</v>
      </c>
      <c r="C20" s="77">
        <v>1575.801015</v>
      </c>
      <c r="D20" s="75">
        <v>77093</v>
      </c>
      <c r="E20" s="85">
        <v>0.96299999999999997</v>
      </c>
      <c r="F20" s="39">
        <f t="shared" si="8"/>
        <v>98.800076009999984</v>
      </c>
      <c r="G20" s="24">
        <f t="shared" si="9"/>
        <v>121.483227649395</v>
      </c>
      <c r="H20" s="103">
        <v>2.9899999999999999E-2</v>
      </c>
      <c r="I20" s="104">
        <v>0</v>
      </c>
      <c r="J20" s="88">
        <f t="shared" si="0"/>
        <v>1319.8889429999999</v>
      </c>
      <c r="K20" s="94">
        <f t="shared" si="10"/>
        <v>1640.3947876395</v>
      </c>
      <c r="L20" s="105">
        <f t="shared" si="1"/>
        <v>38.31894299999999</v>
      </c>
      <c r="M20" s="90">
        <f t="shared" si="2"/>
        <v>64.593772639500003</v>
      </c>
      <c r="N20" s="91">
        <f t="shared" si="3"/>
        <v>2.9899999999999993E-2</v>
      </c>
      <c r="O20" s="91">
        <f t="shared" si="4"/>
        <v>4.0991071857825911E-2</v>
      </c>
      <c r="P20" s="113">
        <v>77265</v>
      </c>
      <c r="Q20" s="109">
        <f t="shared" si="5"/>
        <v>2.2310715629174638E-3</v>
      </c>
      <c r="R20" s="116">
        <v>0.96499999999999997</v>
      </c>
      <c r="S20" s="102">
        <f t="shared" si="6"/>
        <v>2.0000000000000018E-3</v>
      </c>
      <c r="T20" s="107">
        <f t="shared" si="11"/>
        <v>101.981219180895</v>
      </c>
      <c r="U20" s="108">
        <f t="shared" si="12"/>
        <v>3.2197780602648773E-2</v>
      </c>
      <c r="V20" s="107">
        <f t="shared" si="13"/>
        <v>126.74510326696597</v>
      </c>
      <c r="W20" s="109">
        <f t="shared" si="7"/>
        <v>4.3313597435499007E-2</v>
      </c>
      <c r="X20" s="13"/>
      <c r="Y20" s="13"/>
      <c r="Z20" s="2"/>
    </row>
    <row r="21" spans="1:26" ht="14.25" customHeight="1" x14ac:dyDescent="0.2">
      <c r="A21" s="71" t="s">
        <v>25</v>
      </c>
      <c r="B21" s="74">
        <v>1394.69</v>
      </c>
      <c r="C21" s="77">
        <v>1688.9210150000001</v>
      </c>
      <c r="D21" s="75">
        <v>84466</v>
      </c>
      <c r="E21" s="85">
        <v>0.98</v>
      </c>
      <c r="F21" s="39">
        <f t="shared" si="8"/>
        <v>117.80388554000001</v>
      </c>
      <c r="G21" s="24">
        <f t="shared" si="9"/>
        <v>142.65640245299002</v>
      </c>
      <c r="H21" s="103">
        <v>2.9899999999999999E-2</v>
      </c>
      <c r="I21" s="104">
        <v>0.02</v>
      </c>
      <c r="J21" s="88">
        <f t="shared" si="0"/>
        <v>1464.2850310000001</v>
      </c>
      <c r="K21" s="94">
        <f t="shared" si="10"/>
        <v>1784.7908756395</v>
      </c>
      <c r="L21" s="105">
        <f t="shared" si="1"/>
        <v>69.595031000000063</v>
      </c>
      <c r="M21" s="90">
        <f t="shared" si="2"/>
        <v>95.869860639499848</v>
      </c>
      <c r="N21" s="91">
        <f t="shared" si="3"/>
        <v>4.9900000000000042E-2</v>
      </c>
      <c r="O21" s="91">
        <f t="shared" si="4"/>
        <v>5.6763969296397106E-2</v>
      </c>
      <c r="P21" s="113">
        <v>86250</v>
      </c>
      <c r="Q21" s="109">
        <f t="shared" si="5"/>
        <v>2.1120924395614749E-2</v>
      </c>
      <c r="R21" s="116">
        <v>0.98</v>
      </c>
      <c r="S21" s="102">
        <f t="shared" si="6"/>
        <v>0</v>
      </c>
      <c r="T21" s="107">
        <f t="shared" si="11"/>
        <v>126.29458392375001</v>
      </c>
      <c r="U21" s="108">
        <f t="shared" si="12"/>
        <v>7.2074858522956031E-2</v>
      </c>
      <c r="V21" s="107">
        <f t="shared" si="13"/>
        <v>153.93821302390688</v>
      </c>
      <c r="W21" s="109">
        <f t="shared" si="7"/>
        <v>7.908380119591607E-2</v>
      </c>
      <c r="X21" s="13"/>
      <c r="Y21" s="13"/>
      <c r="Z21" s="2"/>
    </row>
    <row r="22" spans="1:26" ht="14.25" customHeight="1" x14ac:dyDescent="0.2">
      <c r="A22" s="71" t="s">
        <v>26</v>
      </c>
      <c r="B22" s="74">
        <v>1363.83</v>
      </c>
      <c r="C22" s="77">
        <v>1658.061015</v>
      </c>
      <c r="D22" s="75">
        <v>87346</v>
      </c>
      <c r="E22" s="85">
        <v>0.98799999999999999</v>
      </c>
      <c r="F22" s="39">
        <f t="shared" si="8"/>
        <v>119.12509517999999</v>
      </c>
      <c r="G22" s="24">
        <f t="shared" si="9"/>
        <v>144.82499741619</v>
      </c>
      <c r="H22" s="103">
        <v>1.2500000000000001E-2</v>
      </c>
      <c r="I22" s="104">
        <v>0.02</v>
      </c>
      <c r="J22" s="88">
        <f t="shared" si="0"/>
        <v>1408.1544749999998</v>
      </c>
      <c r="K22" s="94">
        <f t="shared" si="10"/>
        <v>1728.6603196394999</v>
      </c>
      <c r="L22" s="105">
        <f t="shared" si="1"/>
        <v>44.324474999999893</v>
      </c>
      <c r="M22" s="90">
        <f t="shared" si="2"/>
        <v>70.599304639499906</v>
      </c>
      <c r="N22" s="91">
        <f t="shared" si="3"/>
        <v>3.2499999999999925E-2</v>
      </c>
      <c r="O22" s="91">
        <f t="shared" si="4"/>
        <v>4.2579437065830721E-2</v>
      </c>
      <c r="P22" s="113">
        <v>88636</v>
      </c>
      <c r="Q22" s="109">
        <f t="shared" si="5"/>
        <v>1.4768850319419213E-2</v>
      </c>
      <c r="R22" s="116">
        <v>0.98699999999999999</v>
      </c>
      <c r="S22" s="102">
        <f t="shared" si="6"/>
        <v>-1.0000000000000009E-3</v>
      </c>
      <c r="T22" s="107">
        <f t="shared" si="11"/>
        <v>124.81318004609999</v>
      </c>
      <c r="U22" s="108">
        <f t="shared" si="12"/>
        <v>4.7748837954800338E-2</v>
      </c>
      <c r="V22" s="107">
        <f t="shared" si="13"/>
        <v>153.22153609156672</v>
      </c>
      <c r="W22" s="109">
        <f t="shared" si="7"/>
        <v>5.7977136717960454E-2</v>
      </c>
      <c r="X22" s="13"/>
      <c r="Y22" s="13"/>
      <c r="Z22" s="2"/>
    </row>
    <row r="23" spans="1:26" ht="15" customHeight="1" x14ac:dyDescent="0.2">
      <c r="A23" s="71" t="s">
        <v>27</v>
      </c>
      <c r="B23" s="74">
        <v>1112.93</v>
      </c>
      <c r="C23" s="77">
        <v>1407.1610150000001</v>
      </c>
      <c r="D23" s="75">
        <v>99070</v>
      </c>
      <c r="E23" s="85">
        <v>0.99</v>
      </c>
      <c r="F23" s="39">
        <f t="shared" si="8"/>
        <v>110.25797510000001</v>
      </c>
      <c r="G23" s="24">
        <f t="shared" si="9"/>
        <v>139.40744175605002</v>
      </c>
      <c r="H23" s="103">
        <v>2.4E-2</v>
      </c>
      <c r="I23" s="104">
        <v>0</v>
      </c>
      <c r="J23" s="88">
        <f t="shared" si="0"/>
        <v>1139.6403200000002</v>
      </c>
      <c r="K23" s="94">
        <f t="shared" si="10"/>
        <v>1460.1461646395001</v>
      </c>
      <c r="L23" s="105">
        <f t="shared" si="1"/>
        <v>26.710320000000138</v>
      </c>
      <c r="M23" s="90">
        <f t="shared" si="2"/>
        <v>52.985149639499923</v>
      </c>
      <c r="N23" s="91">
        <f t="shared" si="3"/>
        <v>2.4000000000000122E-2</v>
      </c>
      <c r="O23" s="91">
        <f t="shared" si="4"/>
        <v>3.7653935174930868E-2</v>
      </c>
      <c r="P23" s="113">
        <v>100470</v>
      </c>
      <c r="Q23" s="109">
        <f t="shared" si="5"/>
        <v>1.4131422226708379E-2</v>
      </c>
      <c r="R23" s="116">
        <v>0.99</v>
      </c>
      <c r="S23" s="102">
        <f t="shared" si="6"/>
        <v>0</v>
      </c>
      <c r="T23" s="107">
        <f t="shared" si="11"/>
        <v>114.49966295040002</v>
      </c>
      <c r="U23" s="108">
        <f t="shared" si="12"/>
        <v>3.8470576360149389E-2</v>
      </c>
      <c r="V23" s="107">
        <f t="shared" si="13"/>
        <v>146.70088516133058</v>
      </c>
      <c r="W23" s="109">
        <f t="shared" si="7"/>
        <v>5.2317461058093206E-2</v>
      </c>
      <c r="X23" s="13"/>
      <c r="Y23" s="13"/>
      <c r="Z23" s="2"/>
    </row>
    <row r="24" spans="1:26" ht="14.25" customHeight="1" x14ac:dyDescent="0.2">
      <c r="A24" s="71" t="s">
        <v>28</v>
      </c>
      <c r="B24" s="74">
        <v>1167.76</v>
      </c>
      <c r="C24" s="77">
        <v>1461.9910150000001</v>
      </c>
      <c r="D24" s="75">
        <v>82848.009999999995</v>
      </c>
      <c r="E24" s="85">
        <v>0.97499999999999998</v>
      </c>
      <c r="F24" s="39">
        <f t="shared" si="8"/>
        <v>96.746592157600006</v>
      </c>
      <c r="G24" s="24">
        <f t="shared" si="9"/>
        <v>121.12304623063014</v>
      </c>
      <c r="H24" s="103">
        <v>2.9899999999999999E-2</v>
      </c>
      <c r="I24" s="104">
        <v>0.02</v>
      </c>
      <c r="J24" s="88">
        <f t="shared" si="0"/>
        <v>1226.0312240000001</v>
      </c>
      <c r="K24" s="94">
        <f t="shared" si="10"/>
        <v>1546.5370686394999</v>
      </c>
      <c r="L24" s="105">
        <f t="shared" si="1"/>
        <v>58.271224000000075</v>
      </c>
      <c r="M24" s="90">
        <f t="shared" si="2"/>
        <v>84.54605363949986</v>
      </c>
      <c r="N24" s="91">
        <f t="shared" si="3"/>
        <v>4.9900000000000062E-2</v>
      </c>
      <c r="O24" s="91">
        <f t="shared" si="4"/>
        <v>5.782939345868679E-2</v>
      </c>
      <c r="P24" s="113">
        <v>85195.4</v>
      </c>
      <c r="Q24" s="109">
        <f t="shared" si="5"/>
        <v>2.8333692022294743E-2</v>
      </c>
      <c r="R24" s="116">
        <v>0.97499999999999998</v>
      </c>
      <c r="S24" s="102">
        <f t="shared" si="6"/>
        <v>0</v>
      </c>
      <c r="T24" s="107">
        <f t="shared" si="11"/>
        <v>104.45222054116959</v>
      </c>
      <c r="U24" s="108">
        <f t="shared" si="12"/>
        <v>7.9647543254207198E-2</v>
      </c>
      <c r="V24" s="107">
        <f t="shared" si="13"/>
        <v>131.75784417756964</v>
      </c>
      <c r="W24" s="109">
        <f t="shared" si="7"/>
        <v>8.7801605705076113E-2</v>
      </c>
      <c r="X24" s="13"/>
      <c r="Y24" s="13"/>
      <c r="Z24" s="2"/>
    </row>
    <row r="25" spans="1:26" ht="14.25" customHeight="1" x14ac:dyDescent="0.2">
      <c r="A25" s="73" t="s">
        <v>8</v>
      </c>
      <c r="B25" s="74">
        <v>1135.22</v>
      </c>
      <c r="C25" s="77">
        <v>1429.4510150000001</v>
      </c>
      <c r="D25" s="75">
        <v>78175.8</v>
      </c>
      <c r="E25" s="85">
        <v>0.98</v>
      </c>
      <c r="F25" s="39">
        <f t="shared" si="8"/>
        <v>88.746731675999996</v>
      </c>
      <c r="G25" s="24">
        <f t="shared" si="9"/>
        <v>111.74847665843701</v>
      </c>
      <c r="H25" s="103">
        <v>2.9899999999999999E-2</v>
      </c>
      <c r="I25" s="104">
        <v>0</v>
      </c>
      <c r="J25" s="88">
        <f t="shared" si="0"/>
        <v>1169.163078</v>
      </c>
      <c r="K25" s="94">
        <f>J25+J$41</f>
        <v>1489.6689226395001</v>
      </c>
      <c r="L25" s="105">
        <f t="shared" si="1"/>
        <v>33.943078000000014</v>
      </c>
      <c r="M25" s="90">
        <f t="shared" si="2"/>
        <v>60.217907639500027</v>
      </c>
      <c r="N25" s="91">
        <f t="shared" si="3"/>
        <v>2.9900000000000013E-2</v>
      </c>
      <c r="O25" s="91">
        <f t="shared" si="4"/>
        <v>4.2126597559203539E-2</v>
      </c>
      <c r="P25" s="113">
        <v>79524.3</v>
      </c>
      <c r="Q25" s="109">
        <f t="shared" si="5"/>
        <v>1.7249583630740029E-2</v>
      </c>
      <c r="R25" s="116">
        <v>0.98</v>
      </c>
      <c r="S25" s="102">
        <f t="shared" si="6"/>
        <v>0</v>
      </c>
      <c r="T25" s="107">
        <f t="shared" si="11"/>
        <v>92.976875363795401</v>
      </c>
      <c r="U25" s="108">
        <f t="shared" si="12"/>
        <v>4.7665346181299029E-2</v>
      </c>
      <c r="V25" s="107">
        <f t="shared" si="13"/>
        <v>118.46487830466042</v>
      </c>
      <c r="W25" s="109">
        <f t="shared" si="7"/>
        <v>6.0102847457619513E-2</v>
      </c>
      <c r="X25" s="13"/>
      <c r="Y25" s="13"/>
      <c r="Z25" s="2"/>
    </row>
    <row r="26" spans="1:26" ht="14.25" customHeight="1" x14ac:dyDescent="0.2">
      <c r="A26" s="72" t="s">
        <v>9</v>
      </c>
      <c r="B26" s="74">
        <v>845.18</v>
      </c>
      <c r="C26" s="77">
        <v>1139.4110499999999</v>
      </c>
      <c r="D26" s="75">
        <v>96336</v>
      </c>
      <c r="E26" s="85">
        <v>0.98</v>
      </c>
      <c r="F26" s="39">
        <f>B26*$D26/1000000</f>
        <v>81.421260479999987</v>
      </c>
      <c r="G26" s="24">
        <f>C26*$D26/1000000</f>
        <v>109.7663029128</v>
      </c>
      <c r="H26" s="103">
        <v>2.9881999999999999E-2</v>
      </c>
      <c r="I26" s="104">
        <v>0.02</v>
      </c>
      <c r="J26" s="88">
        <f>B26*(1+H26+I26)</f>
        <v>887.33926875999998</v>
      </c>
      <c r="K26" s="94">
        <f>J26+J$41</f>
        <v>1207.8451133995</v>
      </c>
      <c r="L26" s="105">
        <f t="shared" si="1"/>
        <v>42.159268760000032</v>
      </c>
      <c r="M26" s="90">
        <f>K26-C26</f>
        <v>68.434063399500019</v>
      </c>
      <c r="N26" s="91">
        <f t="shared" si="3"/>
        <v>4.9882000000000037E-2</v>
      </c>
      <c r="O26" s="91">
        <f t="shared" si="4"/>
        <v>6.0060909010404999E-2</v>
      </c>
      <c r="P26" s="113">
        <v>97429</v>
      </c>
      <c r="Q26" s="109">
        <f t="shared" si="5"/>
        <v>1.1345706693240309E-2</v>
      </c>
      <c r="R26" s="116">
        <v>0.97799999999999998</v>
      </c>
      <c r="S26" s="102">
        <f t="shared" si="6"/>
        <v>-2.0000000000000018E-3</v>
      </c>
      <c r="T26" s="107">
        <f t="shared" si="11"/>
        <v>86.452577616018047</v>
      </c>
      <c r="U26" s="108">
        <f t="shared" si="12"/>
        <v>6.1793653234512691E-2</v>
      </c>
      <c r="V26" s="107">
        <f t="shared" si="13"/>
        <v>117.67914155339987</v>
      </c>
      <c r="W26" s="109">
        <f t="shared" si="7"/>
        <v>7.2088049161006529E-2</v>
      </c>
      <c r="X26" s="13"/>
      <c r="Y26" s="13"/>
      <c r="Z26" s="2"/>
    </row>
    <row r="27" spans="1:26" ht="14.25" customHeight="1" x14ac:dyDescent="0.2">
      <c r="A27" s="71" t="s">
        <v>29</v>
      </c>
      <c r="B27" s="74">
        <v>1477.46</v>
      </c>
      <c r="C27" s="77">
        <v>1771.6910150000001</v>
      </c>
      <c r="D27" s="75">
        <v>62327</v>
      </c>
      <c r="E27" s="85">
        <v>0.99199999999999999</v>
      </c>
      <c r="F27" s="39">
        <f t="shared" si="8"/>
        <v>92.085649419999996</v>
      </c>
      <c r="G27" s="24">
        <f t="shared" si="9"/>
        <v>110.42418589190501</v>
      </c>
      <c r="H27" s="103">
        <v>2.9905000000000001E-2</v>
      </c>
      <c r="I27" s="104">
        <v>0.02</v>
      </c>
      <c r="J27" s="88">
        <f t="shared" si="0"/>
        <v>1551.1926413000001</v>
      </c>
      <c r="K27" s="94">
        <f t="shared" si="10"/>
        <v>1871.6984859395002</v>
      </c>
      <c r="L27" s="105">
        <f t="shared" si="1"/>
        <v>73.732641300000068</v>
      </c>
      <c r="M27" s="90">
        <f t="shared" si="2"/>
        <v>100.00747093950008</v>
      </c>
      <c r="N27" s="91">
        <f t="shared" si="3"/>
        <v>4.9905000000000047E-2</v>
      </c>
      <c r="O27" s="91">
        <f t="shared" si="4"/>
        <v>5.6447467471916979E-2</v>
      </c>
      <c r="P27" s="113">
        <v>62806.2</v>
      </c>
      <c r="Q27" s="109">
        <f t="shared" si="5"/>
        <v>7.6884817173936693E-3</v>
      </c>
      <c r="R27" s="116">
        <v>0.99199999999999999</v>
      </c>
      <c r="S27" s="102">
        <f t="shared" si="6"/>
        <v>0</v>
      </c>
      <c r="T27" s="107">
        <f t="shared" si="11"/>
        <v>97.424515268016052</v>
      </c>
      <c r="U27" s="108">
        <f t="shared" si="12"/>
        <v>5.7977175397500247E-2</v>
      </c>
      <c r="V27" s="107">
        <f t="shared" si="13"/>
        <v>117.55426944761344</v>
      </c>
      <c r="W27" s="109">
        <f t="shared" si="7"/>
        <v>6.4569944510961763E-2</v>
      </c>
      <c r="X27" s="13"/>
      <c r="Y27" s="13"/>
      <c r="Z27" s="2"/>
    </row>
    <row r="28" spans="1:26" ht="14.25" customHeight="1" x14ac:dyDescent="0.2">
      <c r="A28" s="72" t="s">
        <v>10</v>
      </c>
      <c r="B28" s="74">
        <v>1092.04</v>
      </c>
      <c r="C28" s="77">
        <v>1386.271015</v>
      </c>
      <c r="D28" s="75">
        <v>107712</v>
      </c>
      <c r="E28" s="85">
        <v>0.96499999999999997</v>
      </c>
      <c r="F28" s="39">
        <f t="shared" si="8"/>
        <v>117.62581247999999</v>
      </c>
      <c r="G28" s="24">
        <f t="shared" si="9"/>
        <v>149.31802356768</v>
      </c>
      <c r="H28" s="103">
        <v>2.9899999999999999E-2</v>
      </c>
      <c r="I28" s="104">
        <v>0</v>
      </c>
      <c r="J28" s="88">
        <f t="shared" si="0"/>
        <v>1124.691996</v>
      </c>
      <c r="K28" s="94">
        <f t="shared" si="10"/>
        <v>1445.1978406395001</v>
      </c>
      <c r="L28" s="105">
        <f t="shared" si="1"/>
        <v>32.651996000000054</v>
      </c>
      <c r="M28" s="90">
        <f t="shared" si="2"/>
        <v>58.926825639500066</v>
      </c>
      <c r="N28" s="91">
        <f t="shared" si="3"/>
        <v>2.9900000000000052E-2</v>
      </c>
      <c r="O28" s="91">
        <f t="shared" si="4"/>
        <v>4.2507435416227084E-2</v>
      </c>
      <c r="P28" s="113">
        <v>109258</v>
      </c>
      <c r="Q28" s="108">
        <f t="shared" si="5"/>
        <v>1.4353089720736678E-2</v>
      </c>
      <c r="R28" s="116">
        <v>0.96499999999999997</v>
      </c>
      <c r="S28" s="108">
        <f t="shared" si="6"/>
        <v>0</v>
      </c>
      <c r="T28" s="107">
        <f t="shared" si="11"/>
        <v>122.881598098968</v>
      </c>
      <c r="U28" s="108">
        <f t="shared" si="12"/>
        <v>4.4682247103386752E-2</v>
      </c>
      <c r="V28" s="107">
        <f t="shared" si="13"/>
        <v>157.8994256725905</v>
      </c>
      <c r="W28" s="109">
        <f t="shared" si="7"/>
        <v>5.7470638171291277E-2</v>
      </c>
      <c r="X28" s="13"/>
      <c r="Y28" s="13"/>
      <c r="Z28" s="2"/>
    </row>
    <row r="29" spans="1:26" ht="14.25" customHeight="1" x14ac:dyDescent="0.2">
      <c r="A29" s="72" t="s">
        <v>11</v>
      </c>
      <c r="B29" s="74">
        <v>1203.8699999999999</v>
      </c>
      <c r="C29" s="77">
        <v>1498.101015</v>
      </c>
      <c r="D29" s="75">
        <v>86456.6</v>
      </c>
      <c r="E29" s="85">
        <v>0.96</v>
      </c>
      <c r="F29" s="39">
        <f t="shared" si="8"/>
        <v>104.08250704199999</v>
      </c>
      <c r="G29" s="24">
        <f t="shared" si="9"/>
        <v>129.52072021344901</v>
      </c>
      <c r="H29" s="103">
        <v>2.9899999999999999E-2</v>
      </c>
      <c r="I29" s="104">
        <v>0.02</v>
      </c>
      <c r="J29" s="88">
        <f t="shared" si="0"/>
        <v>1263.943113</v>
      </c>
      <c r="K29" s="94">
        <f t="shared" si="10"/>
        <v>1584.4489576394999</v>
      </c>
      <c r="L29" s="105">
        <f t="shared" si="1"/>
        <v>60.073113000000149</v>
      </c>
      <c r="M29" s="90">
        <f t="shared" si="2"/>
        <v>86.347942639499934</v>
      </c>
      <c r="N29" s="91">
        <f t="shared" si="3"/>
        <v>4.9900000000000125E-2</v>
      </c>
      <c r="O29" s="91">
        <f t="shared" si="4"/>
        <v>5.76382645595497E-2</v>
      </c>
      <c r="P29" s="113">
        <v>88405.1</v>
      </c>
      <c r="Q29" s="109">
        <f t="shared" si="5"/>
        <v>2.2537319302401437E-2</v>
      </c>
      <c r="R29" s="116">
        <v>0.97</v>
      </c>
      <c r="S29" s="102">
        <f t="shared" si="6"/>
        <v>1.0000000000000009E-2</v>
      </c>
      <c r="T29" s="107">
        <f t="shared" si="11"/>
        <v>111.73901729907631</v>
      </c>
      <c r="U29" s="108">
        <f t="shared" si="12"/>
        <v>7.356193153559154E-2</v>
      </c>
      <c r="V29" s="107">
        <f t="shared" si="13"/>
        <v>140.07336854501574</v>
      </c>
      <c r="W29" s="109">
        <f t="shared" si="7"/>
        <v>8.1474595834365893E-2</v>
      </c>
      <c r="X29" s="13"/>
      <c r="Y29" s="13"/>
      <c r="Z29" s="2"/>
    </row>
    <row r="30" spans="1:26" ht="14.25" customHeight="1" x14ac:dyDescent="0.2">
      <c r="A30" s="71" t="s">
        <v>30</v>
      </c>
      <c r="B30" s="74">
        <v>1173.83</v>
      </c>
      <c r="C30" s="77">
        <v>1468.061015</v>
      </c>
      <c r="D30" s="75">
        <v>74124</v>
      </c>
      <c r="E30" s="85">
        <v>0.98</v>
      </c>
      <c r="F30" s="39">
        <f t="shared" si="8"/>
        <v>87.00897492</v>
      </c>
      <c r="G30" s="24">
        <f t="shared" si="9"/>
        <v>108.81855467586</v>
      </c>
      <c r="H30" s="103">
        <v>2.989E-2</v>
      </c>
      <c r="I30" s="104">
        <v>0.02</v>
      </c>
      <c r="J30" s="88">
        <f t="shared" si="0"/>
        <v>1232.3923786999999</v>
      </c>
      <c r="K30" s="94">
        <f t="shared" si="10"/>
        <v>1552.8982233395</v>
      </c>
      <c r="L30" s="105">
        <f t="shared" si="1"/>
        <v>58.562378699999954</v>
      </c>
      <c r="M30" s="90">
        <f t="shared" si="2"/>
        <v>84.837208339499966</v>
      </c>
      <c r="N30" s="91">
        <f t="shared" si="3"/>
        <v>4.9889999999999962E-2</v>
      </c>
      <c r="O30" s="91">
        <f t="shared" si="4"/>
        <v>5.7788611966853413E-2</v>
      </c>
      <c r="P30" s="113">
        <v>74951.7</v>
      </c>
      <c r="Q30" s="109">
        <f t="shared" si="5"/>
        <v>1.116642383033839E-2</v>
      </c>
      <c r="R30" s="116">
        <v>0.98499999999999999</v>
      </c>
      <c r="S30" s="102">
        <f t="shared" si="6"/>
        <v>5.0000000000000044E-3</v>
      </c>
      <c r="T30" s="107">
        <f t="shared" si="11"/>
        <v>92.369903850608779</v>
      </c>
      <c r="U30" s="108">
        <f t="shared" si="12"/>
        <v>6.1613516715233851E-2</v>
      </c>
      <c r="V30" s="107">
        <f t="shared" si="13"/>
        <v>116.3923617662752</v>
      </c>
      <c r="W30" s="109">
        <f t="shared" si="7"/>
        <v>6.9600327930980699E-2</v>
      </c>
      <c r="X30" s="13"/>
      <c r="Y30" s="13"/>
      <c r="Z30" s="2"/>
    </row>
    <row r="31" spans="1:26" ht="14.25" customHeight="1" x14ac:dyDescent="0.2">
      <c r="A31" s="71" t="s">
        <v>31</v>
      </c>
      <c r="B31" s="74">
        <v>964.54</v>
      </c>
      <c r="C31" s="77">
        <v>1258.771015</v>
      </c>
      <c r="D31" s="75">
        <v>75488</v>
      </c>
      <c r="E31" s="85">
        <v>0.96799999999999997</v>
      </c>
      <c r="F31" s="39">
        <f t="shared" si="8"/>
        <v>72.811195519999998</v>
      </c>
      <c r="G31" s="24">
        <f>C31*$D31/1000000</f>
        <v>95.022106380319997</v>
      </c>
      <c r="H31" s="103">
        <v>2.9000000000000001E-2</v>
      </c>
      <c r="I31" s="104">
        <v>0.02</v>
      </c>
      <c r="J31" s="88">
        <f t="shared" si="0"/>
        <v>1011.8024599999999</v>
      </c>
      <c r="K31" s="94">
        <f t="shared" si="10"/>
        <v>1332.3083046395</v>
      </c>
      <c r="L31" s="105">
        <f t="shared" si="1"/>
        <v>47.262459999999919</v>
      </c>
      <c r="M31" s="90">
        <f t="shared" si="2"/>
        <v>73.537289639499932</v>
      </c>
      <c r="N31" s="91">
        <f t="shared" si="3"/>
        <v>4.8999999999999919E-2</v>
      </c>
      <c r="O31" s="91">
        <f t="shared" si="4"/>
        <v>5.8419910184776484E-2</v>
      </c>
      <c r="P31" s="113">
        <v>78906</v>
      </c>
      <c r="Q31" s="109">
        <f t="shared" si="5"/>
        <v>4.527871979652387E-2</v>
      </c>
      <c r="R31" s="116">
        <v>0.96799999999999997</v>
      </c>
      <c r="S31" s="102">
        <f t="shared" si="6"/>
        <v>0</v>
      </c>
      <c r="T31" s="107">
        <f>P31*J31/1000000</f>
        <v>79.837284908759997</v>
      </c>
      <c r="U31" s="108">
        <f t="shared" si="12"/>
        <v>9.6497377066553591E-2</v>
      </c>
      <c r="V31" s="107">
        <f t="shared" si="13"/>
        <v>105.12711908588437</v>
      </c>
      <c r="W31" s="109">
        <f t="shared" si="7"/>
        <v>0.10634380872509497</v>
      </c>
      <c r="X31" s="13"/>
      <c r="Y31" s="13"/>
      <c r="Z31" s="2"/>
    </row>
    <row r="32" spans="1:26" ht="14.25" customHeight="1" x14ac:dyDescent="0.2">
      <c r="A32" s="71" t="s">
        <v>32</v>
      </c>
      <c r="B32" s="74">
        <v>1255.75</v>
      </c>
      <c r="C32" s="77">
        <v>1549.9810150000001</v>
      </c>
      <c r="D32" s="75">
        <v>87484</v>
      </c>
      <c r="E32" s="85">
        <v>0.99099999999999999</v>
      </c>
      <c r="F32" s="39">
        <f t="shared" si="8"/>
        <v>109.85803300000001</v>
      </c>
      <c r="G32" s="24">
        <f t="shared" si="9"/>
        <v>135.59853911625999</v>
      </c>
      <c r="H32" s="103">
        <v>2.9899999999999999E-2</v>
      </c>
      <c r="I32" s="104">
        <v>0.01</v>
      </c>
      <c r="J32" s="88">
        <f t="shared" si="0"/>
        <v>1305.854425</v>
      </c>
      <c r="K32" s="94">
        <f t="shared" si="10"/>
        <v>1626.3602696395001</v>
      </c>
      <c r="L32" s="105">
        <f t="shared" si="1"/>
        <v>50.104424999999992</v>
      </c>
      <c r="M32" s="90">
        <f t="shared" si="2"/>
        <v>76.379254639500004</v>
      </c>
      <c r="N32" s="91">
        <f t="shared" si="3"/>
        <v>3.9899999999999991E-2</v>
      </c>
      <c r="O32" s="91">
        <f t="shared" si="4"/>
        <v>4.927754204750695E-2</v>
      </c>
      <c r="P32" s="113">
        <v>90386</v>
      </c>
      <c r="Q32" s="109">
        <f t="shared" si="5"/>
        <v>3.3171779982625438E-2</v>
      </c>
      <c r="R32" s="116">
        <v>0.99299999999999999</v>
      </c>
      <c r="S32" s="102">
        <f t="shared" si="6"/>
        <v>2.0000000000000018E-3</v>
      </c>
      <c r="T32" s="107">
        <f t="shared" si="11"/>
        <v>118.03095805805</v>
      </c>
      <c r="U32" s="108">
        <f t="shared" si="12"/>
        <v>7.4395334003932057E-2</v>
      </c>
      <c r="V32" s="107">
        <f t="shared" si="13"/>
        <v>147.00019933163586</v>
      </c>
      <c r="W32" s="109">
        <f t="shared" si="7"/>
        <v>8.4083945813016925E-2</v>
      </c>
      <c r="X32" s="13"/>
      <c r="Y32" s="13"/>
      <c r="Z32" s="2"/>
    </row>
    <row r="33" spans="1:66" ht="14.25" customHeight="1" x14ac:dyDescent="0.2">
      <c r="A33" s="71" t="s">
        <v>33</v>
      </c>
      <c r="B33" s="74">
        <v>1412.71</v>
      </c>
      <c r="C33" s="77">
        <v>1706.9410150000001</v>
      </c>
      <c r="D33" s="75">
        <v>88770</v>
      </c>
      <c r="E33" s="85">
        <v>0.98499999999999999</v>
      </c>
      <c r="F33" s="39">
        <f t="shared" si="8"/>
        <v>125.4062667</v>
      </c>
      <c r="G33" s="24">
        <f t="shared" si="9"/>
        <v>151.52515390155</v>
      </c>
      <c r="H33" s="103">
        <v>2.9905000000000001E-2</v>
      </c>
      <c r="I33" s="104">
        <v>0.02</v>
      </c>
      <c r="J33" s="88">
        <f t="shared" si="0"/>
        <v>1483.2112925500001</v>
      </c>
      <c r="K33" s="94">
        <f t="shared" si="10"/>
        <v>1803.7171371895001</v>
      </c>
      <c r="L33" s="105">
        <f t="shared" si="1"/>
        <v>70.501292550000016</v>
      </c>
      <c r="M33" s="90">
        <f t="shared" si="2"/>
        <v>96.776122189500029</v>
      </c>
      <c r="N33" s="91">
        <f t="shared" si="3"/>
        <v>4.9905000000000012E-2</v>
      </c>
      <c r="O33" s="91">
        <f t="shared" si="4"/>
        <v>5.6695645215075002E-2</v>
      </c>
      <c r="P33" s="113">
        <v>88464</v>
      </c>
      <c r="Q33" s="109">
        <f t="shared" si="5"/>
        <v>-3.4471105103075494E-3</v>
      </c>
      <c r="R33" s="116">
        <v>0.98499999999999999</v>
      </c>
      <c r="S33" s="102">
        <f t="shared" si="6"/>
        <v>0</v>
      </c>
      <c r="T33" s="107">
        <f t="shared" si="11"/>
        <v>131.21080378414322</v>
      </c>
      <c r="U33" s="108">
        <f t="shared" si="12"/>
        <v>4.6285861439675724E-2</v>
      </c>
      <c r="V33" s="107">
        <f t="shared" si="13"/>
        <v>159.56403282433195</v>
      </c>
      <c r="W33" s="109">
        <f t="shared" si="7"/>
        <v>5.3053098550257971E-2</v>
      </c>
      <c r="X33" s="13"/>
      <c r="Y33" s="13"/>
      <c r="Z33" s="9"/>
    </row>
    <row r="34" spans="1:66" ht="14.25" customHeight="1" x14ac:dyDescent="0.2">
      <c r="A34" s="72" t="s">
        <v>12</v>
      </c>
      <c r="B34" s="74">
        <v>1035.31</v>
      </c>
      <c r="C34" s="77">
        <v>1329.541015</v>
      </c>
      <c r="D34" s="75">
        <v>100884</v>
      </c>
      <c r="E34" s="85">
        <v>0.97199999999999998</v>
      </c>
      <c r="F34" s="39">
        <f t="shared" si="8"/>
        <v>104.44621403999999</v>
      </c>
      <c r="G34" s="24">
        <f t="shared" si="9"/>
        <v>134.12941575726001</v>
      </c>
      <c r="H34" s="103">
        <v>2.9905999999999999E-2</v>
      </c>
      <c r="I34" s="104">
        <v>0</v>
      </c>
      <c r="J34" s="88">
        <f t="shared" si="0"/>
        <v>1066.27198086</v>
      </c>
      <c r="K34" s="94">
        <f t="shared" si="10"/>
        <v>1386.7778254995001</v>
      </c>
      <c r="L34" s="105">
        <f t="shared" si="1"/>
        <v>30.96198086000004</v>
      </c>
      <c r="M34" s="90">
        <f t="shared" si="2"/>
        <v>57.236810499500052</v>
      </c>
      <c r="N34" s="91">
        <f t="shared" si="3"/>
        <v>2.990600000000004E-2</v>
      </c>
      <c r="O34" s="91">
        <f>M34/C34</f>
        <v>4.305005250214116E-2</v>
      </c>
      <c r="P34" s="113">
        <v>103662</v>
      </c>
      <c r="Q34" s="109">
        <f t="shared" si="5"/>
        <v>2.7536576662305245E-2</v>
      </c>
      <c r="R34" s="116">
        <v>0.97199999999999998</v>
      </c>
      <c r="S34" s="102">
        <f t="shared" si="6"/>
        <v>0</v>
      </c>
      <c r="T34" s="107">
        <f t="shared" si="11"/>
        <v>110.53188607990933</v>
      </c>
      <c r="U34" s="108">
        <f t="shared" si="12"/>
        <v>5.8266085523968281E-2</v>
      </c>
      <c r="V34" s="107">
        <f t="shared" si="13"/>
        <v>143.75616294692918</v>
      </c>
      <c r="W34" s="109">
        <f t="shared" si="7"/>
        <v>7.1772080235487756E-2</v>
      </c>
      <c r="X34" s="13"/>
      <c r="Y34" s="13"/>
      <c r="Z34" s="2"/>
    </row>
    <row r="35" spans="1:66" ht="14.25" customHeight="1" x14ac:dyDescent="0.2">
      <c r="A35" s="71" t="s">
        <v>34</v>
      </c>
      <c r="B35" s="74">
        <v>1308.52</v>
      </c>
      <c r="C35" s="77">
        <v>1602.7510150000001</v>
      </c>
      <c r="D35" s="75">
        <v>72737.100000000006</v>
      </c>
      <c r="E35" s="85">
        <v>0.99</v>
      </c>
      <c r="F35" s="39">
        <f t="shared" si="8"/>
        <v>95.177950092000003</v>
      </c>
      <c r="G35" s="24">
        <f t="shared" si="9"/>
        <v>116.5794608531565</v>
      </c>
      <c r="H35" s="103">
        <v>2.9895999999999999E-2</v>
      </c>
      <c r="I35" s="104">
        <v>0.02</v>
      </c>
      <c r="J35" s="88">
        <f t="shared" si="0"/>
        <v>1373.8099139199999</v>
      </c>
      <c r="K35" s="94">
        <f>J35+J$41</f>
        <v>1694.3157585595</v>
      </c>
      <c r="L35" s="105">
        <f t="shared" si="1"/>
        <v>65.28991391999989</v>
      </c>
      <c r="M35" s="90">
        <f t="shared" si="2"/>
        <v>91.564743559499902</v>
      </c>
      <c r="N35" s="91">
        <f t="shared" si="3"/>
        <v>4.989599999999992E-2</v>
      </c>
      <c r="O35" s="91">
        <f t="shared" si="4"/>
        <v>5.7129736747975106E-2</v>
      </c>
      <c r="P35" s="113">
        <v>73245.7</v>
      </c>
      <c r="Q35" s="109">
        <f t="shared" si="5"/>
        <v>6.9923051647644563E-3</v>
      </c>
      <c r="R35" s="116">
        <v>0.99</v>
      </c>
      <c r="S35" s="102">
        <f t="shared" si="6"/>
        <v>0</v>
      </c>
      <c r="T35" s="107">
        <f t="shared" si="11"/>
        <v>100.62566881201012</v>
      </c>
      <c r="U35" s="108">
        <f t="shared" si="12"/>
        <v>5.723719322326537E-2</v>
      </c>
      <c r="V35" s="107">
        <f t="shared" si="13"/>
        <v>124.10134375672156</v>
      </c>
      <c r="W35" s="109">
        <f t="shared" si="7"/>
        <v>6.4521510466064136E-2</v>
      </c>
      <c r="X35" s="13"/>
      <c r="Y35" s="13"/>
      <c r="Z35" s="2"/>
    </row>
    <row r="36" spans="1:66" ht="14.25" customHeight="1" x14ac:dyDescent="0.2">
      <c r="A36" s="72" t="s">
        <v>13</v>
      </c>
      <c r="B36" s="74">
        <v>986.14</v>
      </c>
      <c r="C36" s="77">
        <v>1280.3710149999999</v>
      </c>
      <c r="D36" s="75">
        <v>95095</v>
      </c>
      <c r="E36" s="85">
        <v>0.97250000000000003</v>
      </c>
      <c r="F36" s="39">
        <f t="shared" si="8"/>
        <v>93.776983299999998</v>
      </c>
      <c r="G36" s="24">
        <f t="shared" si="9"/>
        <v>121.75688167142501</v>
      </c>
      <c r="H36" s="103">
        <v>2.4E-2</v>
      </c>
      <c r="I36" s="104">
        <v>0.01</v>
      </c>
      <c r="J36" s="88">
        <f t="shared" si="0"/>
        <v>1019.66876</v>
      </c>
      <c r="K36" s="94">
        <f t="shared" si="10"/>
        <v>1340.1746046395001</v>
      </c>
      <c r="L36" s="105">
        <f t="shared" si="1"/>
        <v>33.528760000000034</v>
      </c>
      <c r="M36" s="90">
        <f t="shared" si="2"/>
        <v>59.80358963950016</v>
      </c>
      <c r="N36" s="91">
        <f t="shared" si="3"/>
        <v>3.4000000000000037E-2</v>
      </c>
      <c r="O36" s="91">
        <f t="shared" si="4"/>
        <v>4.6708015832036126E-2</v>
      </c>
      <c r="P36" s="113">
        <v>98396</v>
      </c>
      <c r="Q36" s="109">
        <f t="shared" si="5"/>
        <v>3.4712655765287259E-2</v>
      </c>
      <c r="R36" s="116">
        <v>0.97499999999999998</v>
      </c>
      <c r="S36" s="102">
        <f t="shared" si="6"/>
        <v>2.4999999999999467E-3</v>
      </c>
      <c r="T36" s="107">
        <f t="shared" si="11"/>
        <v>100.33132730896</v>
      </c>
      <c r="U36" s="108">
        <f t="shared" si="12"/>
        <v>6.9892886061307058E-2</v>
      </c>
      <c r="V36" s="107">
        <f t="shared" si="13"/>
        <v>131.86782039810825</v>
      </c>
      <c r="W36" s="109">
        <f t="shared" si="7"/>
        <v>8.304203087238049E-2</v>
      </c>
      <c r="X36" s="13"/>
      <c r="Y36" s="13"/>
      <c r="Z36" s="2"/>
    </row>
    <row r="37" spans="1:66" ht="14.25" customHeight="1" x14ac:dyDescent="0.2">
      <c r="A37" s="71" t="s">
        <v>35</v>
      </c>
      <c r="B37" s="74">
        <v>1320.74</v>
      </c>
      <c r="C37" s="77">
        <v>1614.9710150000001</v>
      </c>
      <c r="D37" s="75">
        <v>74816</v>
      </c>
      <c r="E37" s="85">
        <v>0.98</v>
      </c>
      <c r="F37" s="39">
        <f t="shared" si="8"/>
        <v>98.812483839999999</v>
      </c>
      <c r="G37" s="24">
        <f t="shared" si="9"/>
        <v>120.82567145824001</v>
      </c>
      <c r="H37" s="103">
        <v>2.9899999999999999E-2</v>
      </c>
      <c r="I37" s="104">
        <v>0.01</v>
      </c>
      <c r="J37" s="88">
        <f t="shared" si="0"/>
        <v>1373.4375260000002</v>
      </c>
      <c r="K37" s="94">
        <f t="shared" si="10"/>
        <v>1693.9433706395002</v>
      </c>
      <c r="L37" s="105">
        <f t="shared" si="1"/>
        <v>52.697526000000153</v>
      </c>
      <c r="M37" s="90">
        <f t="shared" si="2"/>
        <v>78.972355639500165</v>
      </c>
      <c r="N37" s="91">
        <f t="shared" si="3"/>
        <v>3.9900000000000116E-2</v>
      </c>
      <c r="O37" s="91">
        <f t="shared" si="4"/>
        <v>4.89001690469969E-2</v>
      </c>
      <c r="P37" s="113">
        <v>76084</v>
      </c>
      <c r="Q37" s="109">
        <f t="shared" si="5"/>
        <v>1.6948246364413944E-2</v>
      </c>
      <c r="R37" s="116">
        <v>0.98</v>
      </c>
      <c r="S37" s="102">
        <f t="shared" si="6"/>
        <v>0</v>
      </c>
      <c r="T37" s="107">
        <f t="shared" si="11"/>
        <v>104.49662072818401</v>
      </c>
      <c r="U37" s="108">
        <f t="shared" si="12"/>
        <v>5.7524481394354288E-2</v>
      </c>
      <c r="V37" s="107">
        <f t="shared" si="13"/>
        <v>128.88198741173574</v>
      </c>
      <c r="W37" s="109">
        <f t="shared" si="7"/>
        <v>6.6677187523680903E-2</v>
      </c>
      <c r="X37" s="13"/>
      <c r="Y37" s="13"/>
      <c r="Z37" s="2"/>
    </row>
    <row r="38" spans="1:66" ht="14.25" customHeight="1" x14ac:dyDescent="0.2">
      <c r="A38" s="72" t="s">
        <v>14</v>
      </c>
      <c r="B38" s="74">
        <v>428.42</v>
      </c>
      <c r="C38" s="77">
        <v>722.65101500000003</v>
      </c>
      <c r="D38" s="75">
        <v>130683</v>
      </c>
      <c r="E38" s="85">
        <v>0.97</v>
      </c>
      <c r="F38" s="39">
        <f t="shared" si="8"/>
        <v>55.987210859999998</v>
      </c>
      <c r="G38" s="24">
        <f t="shared" si="9"/>
        <v>94.438202593244995</v>
      </c>
      <c r="H38" s="103">
        <v>2.9902999999999999E-2</v>
      </c>
      <c r="I38" s="104">
        <v>0.02</v>
      </c>
      <c r="J38" s="88">
        <f t="shared" si="0"/>
        <v>449.79944326000003</v>
      </c>
      <c r="K38" s="94">
        <f t="shared" si="10"/>
        <v>770.30528789949994</v>
      </c>
      <c r="L38" s="105">
        <f t="shared" si="1"/>
        <v>21.379443260000016</v>
      </c>
      <c r="M38" s="90">
        <f t="shared" si="2"/>
        <v>47.654272899499915</v>
      </c>
      <c r="N38" s="91">
        <f t="shared" si="3"/>
        <v>4.9903000000000038E-2</v>
      </c>
      <c r="O38" s="91">
        <f t="shared" si="4"/>
        <v>6.5943687769538267E-2</v>
      </c>
      <c r="P38" s="113">
        <v>133216</v>
      </c>
      <c r="Q38" s="109">
        <f t="shared" si="5"/>
        <v>1.9382781233978408E-2</v>
      </c>
      <c r="R38" s="116">
        <v>0.97</v>
      </c>
      <c r="S38" s="102">
        <f t="shared" si="6"/>
        <v>0</v>
      </c>
      <c r="T38" s="107">
        <f t="shared" si="11"/>
        <v>59.920482633324163</v>
      </c>
      <c r="U38" s="108">
        <f t="shared" si="12"/>
        <v>7.0253040165897618E-2</v>
      </c>
      <c r="V38" s="107">
        <f>P38*K38/1000000</f>
        <v>102.61698923281978</v>
      </c>
      <c r="W38" s="109">
        <f t="shared" si="7"/>
        <v>8.6604641077315359E-2</v>
      </c>
      <c r="X38" s="13"/>
      <c r="Y38" s="13"/>
      <c r="Z38" s="2"/>
    </row>
    <row r="39" spans="1:66" ht="14.25" customHeight="1" x14ac:dyDescent="0.2">
      <c r="A39" s="72" t="s">
        <v>15</v>
      </c>
      <c r="B39" s="74">
        <v>416.64</v>
      </c>
      <c r="C39" s="77">
        <v>710.87101499999994</v>
      </c>
      <c r="D39" s="75">
        <v>128833.3</v>
      </c>
      <c r="E39" s="85">
        <v>0.96</v>
      </c>
      <c r="F39" s="39">
        <f t="shared" si="8"/>
        <v>53.677106111999997</v>
      </c>
      <c r="G39" s="24">
        <f t="shared" si="9"/>
        <v>91.583858736799499</v>
      </c>
      <c r="H39" s="103">
        <v>2.1000000000000001E-2</v>
      </c>
      <c r="I39" s="104">
        <v>0.02</v>
      </c>
      <c r="J39" s="88">
        <f t="shared" si="0"/>
        <v>433.72223999999994</v>
      </c>
      <c r="K39" s="94">
        <f t="shared" si="10"/>
        <v>754.22808463949991</v>
      </c>
      <c r="L39" s="105">
        <f t="shared" si="1"/>
        <v>17.082239999999956</v>
      </c>
      <c r="M39" s="90">
        <f t="shared" si="2"/>
        <v>43.357069639499969</v>
      </c>
      <c r="N39" s="91">
        <f t="shared" si="3"/>
        <v>4.0999999999999898E-2</v>
      </c>
      <c r="O39" s="91">
        <f t="shared" si="4"/>
        <v>6.0991472045740916E-2</v>
      </c>
      <c r="P39" s="113">
        <v>130319.7</v>
      </c>
      <c r="Q39" s="109">
        <f t="shared" si="5"/>
        <v>1.1537389789751495E-2</v>
      </c>
      <c r="R39" s="116">
        <v>0.96</v>
      </c>
      <c r="S39" s="102">
        <f t="shared" si="6"/>
        <v>0</v>
      </c>
      <c r="T39" s="107">
        <f t="shared" si="11"/>
        <v>56.52255220012799</v>
      </c>
      <c r="U39" s="108">
        <f t="shared" si="12"/>
        <v>5.3010422771131216E-2</v>
      </c>
      <c r="V39" s="107">
        <f>P39*K39/1000000</f>
        <v>98.290777721794228</v>
      </c>
      <c r="W39" s="109">
        <f t="shared" si="7"/>
        <v>7.3232544222334717E-2</v>
      </c>
      <c r="X39" s="13"/>
      <c r="Y39" s="13"/>
      <c r="Z39" s="2"/>
    </row>
    <row r="40" spans="1:66" ht="14.25" customHeight="1" x14ac:dyDescent="0.2">
      <c r="A40" s="64"/>
      <c r="B40" s="74"/>
      <c r="C40" s="84"/>
      <c r="D40" s="75"/>
      <c r="E40" s="78"/>
      <c r="F40" s="39"/>
      <c r="G40" s="24"/>
      <c r="H40" s="86"/>
      <c r="I40" s="87"/>
      <c r="J40" s="88"/>
      <c r="K40" s="105"/>
      <c r="L40" s="89"/>
      <c r="M40" s="89"/>
      <c r="N40" s="89"/>
      <c r="O40" s="91"/>
      <c r="P40" s="114"/>
      <c r="Q40" s="109"/>
      <c r="R40" s="117"/>
      <c r="S40" s="92"/>
      <c r="T40" s="93"/>
      <c r="U40" s="91"/>
      <c r="V40" s="107"/>
      <c r="W40" s="109"/>
      <c r="X40" s="13"/>
      <c r="Y40" s="13"/>
      <c r="Z40" s="2"/>
    </row>
    <row r="41" spans="1:66" ht="14.25" customHeight="1" x14ac:dyDescent="0.2">
      <c r="A41" s="65" t="s">
        <v>36</v>
      </c>
      <c r="B41" s="79">
        <v>294.23101500000001</v>
      </c>
      <c r="C41" s="84"/>
      <c r="D41" s="80">
        <v>2947528.61</v>
      </c>
      <c r="E41" s="80"/>
      <c r="F41" s="39"/>
      <c r="G41" s="24">
        <f>B41*$D41/1000000</f>
        <v>867.25433466183915</v>
      </c>
      <c r="H41" s="123">
        <v>8.9300000000000004E-2</v>
      </c>
      <c r="I41" s="121"/>
      <c r="J41" s="88">
        <f>B41*(1+H41+I41)</f>
        <v>320.50584463949997</v>
      </c>
      <c r="K41" s="94"/>
      <c r="L41" s="89">
        <f>J41-B41</f>
        <v>26.274829639499956</v>
      </c>
      <c r="M41" s="90"/>
      <c r="N41" s="91">
        <f>L41/B41</f>
        <v>8.9299999999999852E-2</v>
      </c>
      <c r="O41" s="91"/>
      <c r="P41" s="113">
        <f>SUM(P7:P40)</f>
        <v>3002883.2100000004</v>
      </c>
      <c r="Q41" s="109">
        <f>P41/D41-1</f>
        <v>1.8780004310119613E-2</v>
      </c>
      <c r="R41" s="118"/>
      <c r="S41" s="92"/>
      <c r="T41" s="93"/>
      <c r="U41" s="91"/>
      <c r="V41" s="107">
        <f>P41*J41/1000000</f>
        <v>962.44161957482311</v>
      </c>
      <c r="W41" s="109">
        <f>V41/G41-1</f>
        <v>0.10975705869501295</v>
      </c>
      <c r="X41" s="13"/>
      <c r="Y41" s="13"/>
      <c r="Z41" s="2"/>
    </row>
    <row r="42" spans="1:66" ht="14.25" customHeight="1" x14ac:dyDescent="0.2">
      <c r="A42" s="66" t="s">
        <v>37</v>
      </c>
      <c r="B42" s="81">
        <v>76.099311</v>
      </c>
      <c r="C42" s="82"/>
      <c r="D42" s="83">
        <v>7210.97</v>
      </c>
      <c r="E42" s="83"/>
      <c r="F42" s="83"/>
      <c r="G42" s="67">
        <f>B42*$D42/1000000</f>
        <v>0.54874984864167009</v>
      </c>
      <c r="H42" s="120">
        <v>2.9949E-2</v>
      </c>
      <c r="I42" s="122"/>
      <c r="J42" s="95">
        <f>B42*(1+H42+I42)</f>
        <v>78.378409265138998</v>
      </c>
      <c r="K42" s="97"/>
      <c r="L42" s="96">
        <f>J42-B42</f>
        <v>2.2790982651389982</v>
      </c>
      <c r="M42" s="106"/>
      <c r="N42" s="98">
        <f>L42/B42</f>
        <v>2.9948999999999976E-2</v>
      </c>
      <c r="O42" s="101"/>
      <c r="P42" s="115">
        <f>P13</f>
        <v>7785.03</v>
      </c>
      <c r="Q42" s="111">
        <f>P42/D42-1</f>
        <v>7.9609261999425751E-2</v>
      </c>
      <c r="R42" s="119"/>
      <c r="S42" s="99"/>
      <c r="T42" s="100"/>
      <c r="U42" s="98"/>
      <c r="V42" s="110">
        <f>P42*J42/1000000</f>
        <v>0.61017826748138504</v>
      </c>
      <c r="W42" s="111">
        <f>V42/G42-1</f>
        <v>0.11194247978704652</v>
      </c>
      <c r="X42" s="13"/>
      <c r="Y42" s="3"/>
      <c r="Z42" s="2"/>
    </row>
    <row r="43" spans="1:66" ht="14.25" customHeight="1" x14ac:dyDescent="0.2">
      <c r="A43" s="5"/>
      <c r="B43" s="17"/>
      <c r="C43" s="20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9"/>
      <c r="X43" s="13"/>
      <c r="Y43" s="2"/>
      <c r="Z43" s="2"/>
    </row>
    <row r="44" spans="1:66" x14ac:dyDescent="0.2">
      <c r="A44" s="6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</row>
    <row r="45" spans="1:66" x14ac:dyDescent="0.2">
      <c r="A45" s="129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1:66" x14ac:dyDescent="0.2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66" x14ac:dyDescent="0.2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1:66" x14ac:dyDescent="0.2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</row>
    <row r="49" spans="1:66" x14ac:dyDescent="0.2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</row>
    <row r="50" spans="1:66" x14ac:dyDescent="0.2">
      <c r="A50" s="129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</row>
    <row r="51" spans="1:66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</row>
    <row r="52" spans="1:66" x14ac:dyDescent="0.2">
      <c r="A52" s="129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</row>
    <row r="53" spans="1:66" x14ac:dyDescent="0.2">
      <c r="A53" s="129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</row>
    <row r="54" spans="1:66" x14ac:dyDescent="0.2">
      <c r="A54" s="129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</row>
    <row r="55" spans="1:66" x14ac:dyDescent="0.2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</row>
    <row r="56" spans="1:66" x14ac:dyDescent="0.2">
      <c r="A56" s="129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</row>
    <row r="57" spans="1:66" x14ac:dyDescent="0.2">
      <c r="A57" s="6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</row>
    <row r="58" spans="1:66" x14ac:dyDescent="0.2">
      <c r="A58" s="6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</row>
    <row r="59" spans="1:66" x14ac:dyDescent="0.2">
      <c r="A59" s="6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</row>
    <row r="60" spans="1:66" x14ac:dyDescent="0.2">
      <c r="A60" s="6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</row>
    <row r="61" spans="1:66" x14ac:dyDescent="0.2">
      <c r="A61" s="6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</row>
    <row r="62" spans="1:66" x14ac:dyDescent="0.2">
      <c r="A62" s="6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</row>
    <row r="63" spans="1:66" x14ac:dyDescent="0.2">
      <c r="A63" s="6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</row>
    <row r="64" spans="1:66" x14ac:dyDescent="0.2">
      <c r="A64" s="6"/>
      <c r="B64" s="20"/>
      <c r="C64" s="6"/>
      <c r="D64" s="20"/>
      <c r="E64" s="20"/>
      <c r="F64" s="20"/>
      <c r="G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</row>
    <row r="65" spans="1:66" x14ac:dyDescent="0.2">
      <c r="A65" s="6"/>
      <c r="B65" s="6"/>
      <c r="C65" s="6"/>
      <c r="D65" s="6"/>
      <c r="E65" s="20"/>
      <c r="F65" s="20"/>
      <c r="G65" s="20"/>
      <c r="H65" s="128"/>
      <c r="I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</row>
    <row r="66" spans="1:66" x14ac:dyDescent="0.2">
      <c r="A66" s="6"/>
      <c r="B66" s="20"/>
      <c r="C66" s="20"/>
      <c r="D66" s="6"/>
      <c r="E66" s="20"/>
      <c r="F66" s="20"/>
      <c r="G66" s="20"/>
      <c r="H66" s="128"/>
      <c r="I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</row>
    <row r="67" spans="1:66" x14ac:dyDescent="0.2">
      <c r="A67" s="6"/>
      <c r="B67" s="20"/>
      <c r="C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</row>
    <row r="68" spans="1:66" x14ac:dyDescent="0.2">
      <c r="A68" s="6"/>
      <c r="B68" s="20"/>
      <c r="C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</row>
    <row r="69" spans="1:66" x14ac:dyDescent="0.2">
      <c r="A69" s="6"/>
      <c r="B69" s="20"/>
      <c r="C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</row>
    <row r="70" spans="1:66" x14ac:dyDescent="0.2">
      <c r="A70" s="6"/>
      <c r="B70" s="20"/>
      <c r="C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</row>
    <row r="71" spans="1:66" x14ac:dyDescent="0.2">
      <c r="A71" s="6"/>
      <c r="B71" s="20"/>
      <c r="C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</row>
    <row r="72" spans="1:66" x14ac:dyDescent="0.2">
      <c r="A72" s="6"/>
      <c r="B72" s="20"/>
      <c r="C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</row>
    <row r="73" spans="1:66" x14ac:dyDescent="0.2">
      <c r="A73" s="6"/>
      <c r="B73" s="20"/>
      <c r="C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</row>
    <row r="74" spans="1:66" x14ac:dyDescent="0.2">
      <c r="A74" s="6"/>
      <c r="B74" s="20"/>
      <c r="C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</row>
    <row r="75" spans="1:66" x14ac:dyDescent="0.2">
      <c r="A75" s="6"/>
      <c r="B75" s="20"/>
      <c r="C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</row>
    <row r="76" spans="1:66" x14ac:dyDescent="0.2">
      <c r="A76" s="6"/>
      <c r="B76" s="20"/>
      <c r="C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</row>
    <row r="77" spans="1:66" x14ac:dyDescent="0.2">
      <c r="A77" s="6"/>
      <c r="B77" s="20"/>
      <c r="C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</row>
    <row r="78" spans="1:66" x14ac:dyDescent="0.2">
      <c r="A78" s="6"/>
      <c r="B78" s="20"/>
      <c r="C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</row>
    <row r="79" spans="1:66" x14ac:dyDescent="0.2">
      <c r="A79" s="6"/>
      <c r="B79" s="20"/>
      <c r="C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</row>
    <row r="80" spans="1:66" x14ac:dyDescent="0.2">
      <c r="A80" s="6"/>
      <c r="B80" s="20"/>
      <c r="C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</row>
    <row r="81" spans="1:66" x14ac:dyDescent="0.2">
      <c r="A81" s="6"/>
      <c r="B81" s="20"/>
      <c r="C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</row>
    <row r="82" spans="1:66" x14ac:dyDescent="0.2">
      <c r="A82" s="6"/>
      <c r="B82" s="20"/>
      <c r="C82" s="20"/>
      <c r="D82" s="6"/>
      <c r="E82" s="20"/>
      <c r="F82" s="20"/>
      <c r="G82" s="20"/>
      <c r="H82" s="20"/>
      <c r="I82" s="20"/>
      <c r="J82" s="20"/>
      <c r="K82" s="20"/>
      <c r="L82" s="20" t="str">
        <f>LEFT(J40,7)</f>
        <v/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</row>
    <row r="83" spans="1:66" x14ac:dyDescent="0.2">
      <c r="A83" s="6"/>
      <c r="B83" s="20"/>
      <c r="C83" s="20"/>
      <c r="D83" s="6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</row>
    <row r="84" spans="1:66" x14ac:dyDescent="0.2">
      <c r="A84" s="6"/>
      <c r="B84" s="20"/>
      <c r="C84" s="20"/>
      <c r="D84" s="6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</row>
    <row r="85" spans="1:66" x14ac:dyDescent="0.2">
      <c r="A85" s="6"/>
      <c r="B85" s="20"/>
      <c r="C85" s="20"/>
      <c r="D85" s="6"/>
      <c r="E85" s="20"/>
      <c r="F85" s="20"/>
      <c r="G85" s="20"/>
      <c r="H85" s="20"/>
      <c r="I85" s="20"/>
      <c r="J85" s="20"/>
      <c r="K85" s="20"/>
      <c r="L85" s="20" t="str">
        <f t="shared" ref="L85:L87" si="14">LEFT(J43,7)</f>
        <v/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</row>
    <row r="86" spans="1:66" x14ac:dyDescent="0.2">
      <c r="A86" s="6"/>
      <c r="B86" s="20"/>
      <c r="C86" s="20"/>
      <c r="D86" s="6"/>
      <c r="E86" s="20"/>
      <c r="F86" s="20"/>
      <c r="G86" s="20"/>
      <c r="H86" s="20"/>
      <c r="I86" s="20"/>
      <c r="J86" s="20"/>
      <c r="K86" s="20"/>
      <c r="L86" s="20" t="str">
        <f t="shared" si="14"/>
        <v/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</row>
    <row r="87" spans="1:66" x14ac:dyDescent="0.2">
      <c r="A87" s="6"/>
      <c r="B87" s="20"/>
      <c r="C87" s="20"/>
      <c r="D87" s="6"/>
      <c r="E87" s="20"/>
      <c r="F87" s="20"/>
      <c r="G87" s="20"/>
      <c r="H87" s="20"/>
      <c r="I87" s="20"/>
      <c r="J87" s="20"/>
      <c r="K87" s="20"/>
      <c r="L87" s="20" t="str">
        <f t="shared" si="14"/>
        <v/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</row>
    <row r="88" spans="1:66" x14ac:dyDescent="0.2">
      <c r="A88" s="6"/>
      <c r="B88" s="20"/>
      <c r="C88" s="20"/>
      <c r="D88" s="6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</row>
    <row r="89" spans="1:66" x14ac:dyDescent="0.2">
      <c r="A89" s="6"/>
      <c r="B89" s="20"/>
      <c r="C89" s="20"/>
      <c r="D89" s="6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</row>
    <row r="90" spans="1:66" x14ac:dyDescent="0.2">
      <c r="A90" s="6"/>
      <c r="B90" s="20"/>
      <c r="C90" s="20"/>
      <c r="D90" s="6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</row>
    <row r="91" spans="1:66" x14ac:dyDescent="0.2">
      <c r="A91" s="6"/>
      <c r="B91" s="20"/>
      <c r="C91" s="20"/>
      <c r="D91" s="6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</row>
    <row r="92" spans="1:66" x14ac:dyDescent="0.2">
      <c r="A92" s="6"/>
      <c r="B92" s="20"/>
      <c r="C92" s="20"/>
      <c r="D92" s="6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</row>
    <row r="93" spans="1:66" x14ac:dyDescent="0.2">
      <c r="A93" s="6"/>
      <c r="B93" s="20"/>
      <c r="C93" s="20"/>
      <c r="D93" s="6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</row>
    <row r="94" spans="1:66" x14ac:dyDescent="0.2">
      <c r="A94" s="6"/>
      <c r="B94" s="20"/>
      <c r="C94" s="20"/>
      <c r="D94" s="6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</row>
    <row r="95" spans="1:66" x14ac:dyDescent="0.2">
      <c r="A95" s="6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</row>
    <row r="96" spans="1:66" x14ac:dyDescent="0.2">
      <c r="A96" s="6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</row>
    <row r="97" spans="1:66" x14ac:dyDescent="0.2">
      <c r="A97" s="6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</row>
    <row r="98" spans="1:66" x14ac:dyDescent="0.2">
      <c r="A98" s="6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</row>
    <row r="99" spans="1:66" x14ac:dyDescent="0.2">
      <c r="A99" s="6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</row>
    <row r="100" spans="1:66" x14ac:dyDescent="0.2">
      <c r="A100" s="6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</row>
    <row r="101" spans="1:66" x14ac:dyDescent="0.2">
      <c r="A101" s="6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</row>
    <row r="102" spans="1:66" x14ac:dyDescent="0.2">
      <c r="A102" s="6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</row>
    <row r="103" spans="1:66" x14ac:dyDescent="0.2">
      <c r="A103" s="6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</row>
    <row r="104" spans="1:66" x14ac:dyDescent="0.2">
      <c r="A104" s="6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</row>
    <row r="105" spans="1:66" x14ac:dyDescent="0.2">
      <c r="A105" s="6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</row>
    <row r="106" spans="1:66" x14ac:dyDescent="0.2">
      <c r="A106" s="6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</row>
    <row r="107" spans="1:66" x14ac:dyDescent="0.2">
      <c r="A107" s="6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</row>
    <row r="108" spans="1:66" x14ac:dyDescent="0.2">
      <c r="A108" s="6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</row>
    <row r="109" spans="1:66" x14ac:dyDescent="0.2">
      <c r="A109" s="6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</row>
    <row r="110" spans="1:66" x14ac:dyDescent="0.2">
      <c r="A110" s="6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</row>
    <row r="111" spans="1:66" x14ac:dyDescent="0.2">
      <c r="A111" s="6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</row>
    <row r="112" spans="1:66" x14ac:dyDescent="0.2">
      <c r="A112" s="6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</row>
    <row r="113" spans="1:66" x14ac:dyDescent="0.2">
      <c r="A113" s="6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</row>
    <row r="114" spans="1:66" x14ac:dyDescent="0.2">
      <c r="A114" s="6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</row>
    <row r="115" spans="1:66" x14ac:dyDescent="0.2">
      <c r="A115" s="6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</row>
    <row r="116" spans="1:66" x14ac:dyDescent="0.2">
      <c r="A116" s="6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</row>
    <row r="117" spans="1:66" x14ac:dyDescent="0.2">
      <c r="A117" s="6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</row>
    <row r="118" spans="1:66" x14ac:dyDescent="0.2">
      <c r="A118" s="6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</row>
    <row r="119" spans="1:66" x14ac:dyDescent="0.2">
      <c r="A119" s="6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</row>
    <row r="120" spans="1:66" x14ac:dyDescent="0.2">
      <c r="A120" s="6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</row>
    <row r="121" spans="1:66" x14ac:dyDescent="0.2">
      <c r="A121" s="6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</row>
    <row r="122" spans="1:66" x14ac:dyDescent="0.2">
      <c r="A122" s="6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</row>
    <row r="123" spans="1:66" x14ac:dyDescent="0.2">
      <c r="A123" s="6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</row>
    <row r="124" spans="1:66" x14ac:dyDescent="0.2">
      <c r="A124" s="6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</row>
    <row r="125" spans="1:66" x14ac:dyDescent="0.2">
      <c r="A125" s="6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</row>
    <row r="126" spans="1:66" x14ac:dyDescent="0.2">
      <c r="A126" s="6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</row>
    <row r="127" spans="1:66" x14ac:dyDescent="0.2">
      <c r="A127" s="6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</row>
    <row r="128" spans="1:66" x14ac:dyDescent="0.2">
      <c r="A128" s="6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</row>
    <row r="129" spans="1:66" x14ac:dyDescent="0.2">
      <c r="A129" s="6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</row>
    <row r="130" spans="1:66" x14ac:dyDescent="0.2">
      <c r="A130" s="6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</row>
    <row r="131" spans="1:66" x14ac:dyDescent="0.2">
      <c r="A131" s="6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</row>
    <row r="132" spans="1:66" x14ac:dyDescent="0.2">
      <c r="A132" s="6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</row>
    <row r="133" spans="1:66" x14ac:dyDescent="0.2">
      <c r="A133" s="6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</row>
    <row r="134" spans="1:66" x14ac:dyDescent="0.2">
      <c r="A134" s="6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</row>
    <row r="135" spans="1:66" x14ac:dyDescent="0.2">
      <c r="A135" s="6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</row>
    <row r="136" spans="1:66" x14ac:dyDescent="0.2">
      <c r="A136" s="6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</row>
    <row r="137" spans="1:66" x14ac:dyDescent="0.2">
      <c r="A137" s="6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</row>
    <row r="138" spans="1:66" x14ac:dyDescent="0.2">
      <c r="A138" s="6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</row>
    <row r="139" spans="1:66" x14ac:dyDescent="0.2">
      <c r="A139" s="6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</row>
    <row r="140" spans="1:66" x14ac:dyDescent="0.2">
      <c r="A140" s="6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</row>
    <row r="141" spans="1:66" x14ac:dyDescent="0.2">
      <c r="A141" s="6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</row>
    <row r="142" spans="1:66" x14ac:dyDescent="0.2">
      <c r="A142" s="6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</row>
    <row r="143" spans="1:66" x14ac:dyDescent="0.2">
      <c r="A143" s="6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</row>
    <row r="144" spans="1:66" x14ac:dyDescent="0.2">
      <c r="A144" s="6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</row>
    <row r="145" spans="1:66" x14ac:dyDescent="0.2">
      <c r="A145" s="6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</row>
    <row r="146" spans="1:66" x14ac:dyDescent="0.2">
      <c r="A146" s="6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</row>
    <row r="147" spans="1:66" x14ac:dyDescent="0.2">
      <c r="A147" s="6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</row>
    <row r="148" spans="1:66" x14ac:dyDescent="0.2">
      <c r="A148" s="6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</row>
    <row r="149" spans="1:66" x14ac:dyDescent="0.2">
      <c r="A149" s="6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</row>
    <row r="150" spans="1:66" x14ac:dyDescent="0.2">
      <c r="A150" s="6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</row>
    <row r="151" spans="1:66" x14ac:dyDescent="0.2">
      <c r="A151" s="6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</row>
    <row r="152" spans="1:66" x14ac:dyDescent="0.2">
      <c r="A152" s="6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</row>
    <row r="153" spans="1:66" x14ac:dyDescent="0.2">
      <c r="A153" s="6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</row>
    <row r="154" spans="1:66" x14ac:dyDescent="0.2">
      <c r="A154" s="6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</row>
    <row r="155" spans="1:66" x14ac:dyDescent="0.2">
      <c r="A155" s="6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</row>
    <row r="156" spans="1:66" x14ac:dyDescent="0.2">
      <c r="A156" s="6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</row>
    <row r="157" spans="1:66" x14ac:dyDescent="0.2">
      <c r="A157" s="6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</row>
    <row r="158" spans="1:66" x14ac:dyDescent="0.2">
      <c r="A158" s="6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</row>
    <row r="159" spans="1:66" x14ac:dyDescent="0.2">
      <c r="A159" s="6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</row>
    <row r="160" spans="1:66" x14ac:dyDescent="0.2">
      <c r="A160" s="6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</row>
    <row r="161" spans="1:66" x14ac:dyDescent="0.2">
      <c r="A161" s="6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</row>
    <row r="162" spans="1:66" x14ac:dyDescent="0.2">
      <c r="A162" s="6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</row>
    <row r="163" spans="1:66" x14ac:dyDescent="0.2">
      <c r="A163" s="6"/>
      <c r="B163" s="20"/>
      <c r="C163" s="20"/>
      <c r="D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</row>
    <row r="164" spans="1:66" x14ac:dyDescent="0.2">
      <c r="A164" s="6"/>
      <c r="B164" s="20"/>
      <c r="C164" s="20"/>
      <c r="D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</row>
    <row r="165" spans="1:66" x14ac:dyDescent="0.2">
      <c r="A165" s="6"/>
      <c r="B165" s="20"/>
      <c r="C165" s="20"/>
      <c r="D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</row>
    <row r="166" spans="1:66" x14ac:dyDescent="0.2">
      <c r="A166" s="6"/>
    </row>
    <row r="167" spans="1:66" x14ac:dyDescent="0.2">
      <c r="A167" s="6"/>
    </row>
    <row r="168" spans="1:66" x14ac:dyDescent="0.2">
      <c r="A168" s="6"/>
    </row>
    <row r="169" spans="1:66" x14ac:dyDescent="0.2">
      <c r="A169" s="6"/>
    </row>
    <row r="170" spans="1:66" x14ac:dyDescent="0.2">
      <c r="A170" s="6"/>
    </row>
    <row r="171" spans="1:66" x14ac:dyDescent="0.2">
      <c r="A171" s="6"/>
    </row>
    <row r="172" spans="1:66" x14ac:dyDescent="0.2">
      <c r="A172" s="6"/>
    </row>
    <row r="173" spans="1:66" x14ac:dyDescent="0.2">
      <c r="A173" s="6"/>
    </row>
    <row r="174" spans="1:66" x14ac:dyDescent="0.2">
      <c r="A174" s="6"/>
    </row>
    <row r="175" spans="1:66" x14ac:dyDescent="0.2">
      <c r="A175" s="6"/>
    </row>
    <row r="176" spans="1:66" x14ac:dyDescent="0.2">
      <c r="A176" s="6"/>
    </row>
    <row r="177" spans="1:1" x14ac:dyDescent="0.2">
      <c r="A177" s="6"/>
    </row>
    <row r="178" spans="1:1" x14ac:dyDescent="0.2">
      <c r="A178" s="6"/>
    </row>
    <row r="179" spans="1:1" x14ac:dyDescent="0.2">
      <c r="A179" s="6"/>
    </row>
    <row r="180" spans="1:1" x14ac:dyDescent="0.2">
      <c r="A180" s="6"/>
    </row>
    <row r="181" spans="1:1" x14ac:dyDescent="0.2">
      <c r="A181" s="6"/>
    </row>
    <row r="182" spans="1:1" x14ac:dyDescent="0.2">
      <c r="A182" s="6"/>
    </row>
    <row r="183" spans="1:1" x14ac:dyDescent="0.2">
      <c r="A183" s="6"/>
    </row>
    <row r="184" spans="1:1" x14ac:dyDescent="0.2">
      <c r="A184" s="6"/>
    </row>
    <row r="185" spans="1:1" x14ac:dyDescent="0.2">
      <c r="A185" s="6"/>
    </row>
    <row r="186" spans="1:1" x14ac:dyDescent="0.2">
      <c r="A186" s="6"/>
    </row>
    <row r="187" spans="1:1" x14ac:dyDescent="0.2">
      <c r="A187" s="6"/>
    </row>
    <row r="188" spans="1:1" x14ac:dyDescent="0.2">
      <c r="A188" s="6"/>
    </row>
    <row r="189" spans="1:1" x14ac:dyDescent="0.2">
      <c r="A189" s="6"/>
    </row>
    <row r="190" spans="1:1" x14ac:dyDescent="0.2">
      <c r="A190" s="6"/>
    </row>
    <row r="191" spans="1:1" x14ac:dyDescent="0.2">
      <c r="A191" s="6"/>
    </row>
    <row r="192" spans="1:1" x14ac:dyDescent="0.2">
      <c r="A192" s="6"/>
    </row>
    <row r="193" spans="1:1" x14ac:dyDescent="0.2">
      <c r="A193" s="6"/>
    </row>
    <row r="194" spans="1:1" x14ac:dyDescent="0.2">
      <c r="A194" s="6"/>
    </row>
    <row r="195" spans="1:1" x14ac:dyDescent="0.2">
      <c r="A195" s="6"/>
    </row>
    <row r="196" spans="1:1" x14ac:dyDescent="0.2">
      <c r="A196" s="6"/>
    </row>
    <row r="197" spans="1:1" x14ac:dyDescent="0.2">
      <c r="A197" s="6"/>
    </row>
    <row r="198" spans="1:1" x14ac:dyDescent="0.2">
      <c r="A198" s="6"/>
    </row>
    <row r="199" spans="1:1" x14ac:dyDescent="0.2">
      <c r="A199" s="6"/>
    </row>
    <row r="200" spans="1:1" x14ac:dyDescent="0.2">
      <c r="A200" s="6"/>
    </row>
    <row r="201" spans="1:1" x14ac:dyDescent="0.2">
      <c r="A201" s="6"/>
    </row>
    <row r="202" spans="1:1" x14ac:dyDescent="0.2">
      <c r="A202" s="6"/>
    </row>
    <row r="203" spans="1:1" x14ac:dyDescent="0.2">
      <c r="A203" s="6"/>
    </row>
    <row r="204" spans="1:1" x14ac:dyDescent="0.2">
      <c r="A204" s="6"/>
    </row>
    <row r="205" spans="1:1" x14ac:dyDescent="0.2">
      <c r="A205" s="6"/>
    </row>
    <row r="206" spans="1:1" x14ac:dyDescent="0.2">
      <c r="A206" s="6"/>
    </row>
    <row r="207" spans="1:1" x14ac:dyDescent="0.2">
      <c r="A207" s="6"/>
    </row>
    <row r="208" spans="1:1" x14ac:dyDescent="0.2">
      <c r="A208" s="6"/>
    </row>
    <row r="209" spans="1:1" x14ac:dyDescent="0.2">
      <c r="A209" s="6"/>
    </row>
    <row r="210" spans="1:1" x14ac:dyDescent="0.2">
      <c r="A210" s="6"/>
    </row>
    <row r="211" spans="1:1" x14ac:dyDescent="0.2">
      <c r="A211" s="6"/>
    </row>
    <row r="212" spans="1:1" x14ac:dyDescent="0.2">
      <c r="A212" s="6"/>
    </row>
    <row r="213" spans="1:1" x14ac:dyDescent="0.2">
      <c r="A213" s="6"/>
    </row>
    <row r="214" spans="1:1" x14ac:dyDescent="0.2">
      <c r="A214" s="6"/>
    </row>
    <row r="215" spans="1:1" x14ac:dyDescent="0.2">
      <c r="A215" s="6"/>
    </row>
    <row r="216" spans="1:1" x14ac:dyDescent="0.2">
      <c r="A216" s="6"/>
    </row>
    <row r="217" spans="1:1" x14ac:dyDescent="0.2">
      <c r="A217" s="6"/>
    </row>
    <row r="218" spans="1:1" x14ac:dyDescent="0.2">
      <c r="A218" s="6"/>
    </row>
    <row r="219" spans="1:1" x14ac:dyDescent="0.2">
      <c r="A219" s="6"/>
    </row>
    <row r="220" spans="1:1" x14ac:dyDescent="0.2">
      <c r="A220" s="6"/>
    </row>
    <row r="221" spans="1:1" x14ac:dyDescent="0.2">
      <c r="A221" s="6"/>
    </row>
    <row r="222" spans="1:1" x14ac:dyDescent="0.2">
      <c r="A222" s="6"/>
    </row>
    <row r="223" spans="1:1" x14ac:dyDescent="0.2">
      <c r="A223" s="6"/>
    </row>
    <row r="224" spans="1:1" x14ac:dyDescent="0.2">
      <c r="A224" s="6"/>
    </row>
    <row r="225" spans="1:1" x14ac:dyDescent="0.2">
      <c r="A225" s="6"/>
    </row>
    <row r="226" spans="1:1" x14ac:dyDescent="0.2">
      <c r="A226" s="6"/>
    </row>
    <row r="227" spans="1:1" x14ac:dyDescent="0.2">
      <c r="A227" s="6"/>
    </row>
    <row r="228" spans="1:1" x14ac:dyDescent="0.2">
      <c r="A228" s="6"/>
    </row>
    <row r="229" spans="1:1" x14ac:dyDescent="0.2">
      <c r="A229" s="6"/>
    </row>
    <row r="230" spans="1:1" x14ac:dyDescent="0.2">
      <c r="A230" s="6"/>
    </row>
    <row r="231" spans="1:1" x14ac:dyDescent="0.2">
      <c r="A231" s="6"/>
    </row>
    <row r="232" spans="1:1" x14ac:dyDescent="0.2">
      <c r="A232" s="6"/>
    </row>
    <row r="233" spans="1:1" x14ac:dyDescent="0.2">
      <c r="A233" s="6"/>
    </row>
    <row r="234" spans="1:1" x14ac:dyDescent="0.2">
      <c r="A234" s="6"/>
    </row>
    <row r="235" spans="1:1" x14ac:dyDescent="0.2">
      <c r="A235" s="6"/>
    </row>
    <row r="236" spans="1:1" x14ac:dyDescent="0.2">
      <c r="A236" s="6"/>
    </row>
    <row r="237" spans="1:1" x14ac:dyDescent="0.2">
      <c r="A237" s="6"/>
    </row>
    <row r="238" spans="1:1" x14ac:dyDescent="0.2">
      <c r="A238" s="6"/>
    </row>
    <row r="239" spans="1:1" x14ac:dyDescent="0.2">
      <c r="A239" s="6"/>
    </row>
    <row r="240" spans="1:1" x14ac:dyDescent="0.2">
      <c r="A240" s="6"/>
    </row>
    <row r="241" spans="1:1" x14ac:dyDescent="0.2">
      <c r="A241" s="6"/>
    </row>
    <row r="242" spans="1:1" x14ac:dyDescent="0.2">
      <c r="A242" s="6"/>
    </row>
    <row r="243" spans="1:1" x14ac:dyDescent="0.2">
      <c r="A243" s="6"/>
    </row>
    <row r="244" spans="1:1" x14ac:dyDescent="0.2">
      <c r="A244" s="6"/>
    </row>
    <row r="245" spans="1:1" x14ac:dyDescent="0.2">
      <c r="A245" s="6"/>
    </row>
    <row r="246" spans="1:1" x14ac:dyDescent="0.2">
      <c r="A246" s="6"/>
    </row>
    <row r="247" spans="1:1" x14ac:dyDescent="0.2">
      <c r="A247" s="6"/>
    </row>
    <row r="248" spans="1:1" x14ac:dyDescent="0.2">
      <c r="A248" s="6"/>
    </row>
    <row r="249" spans="1:1" x14ac:dyDescent="0.2">
      <c r="A249" s="6"/>
    </row>
    <row r="250" spans="1:1" x14ac:dyDescent="0.2">
      <c r="A250" s="6"/>
    </row>
    <row r="251" spans="1:1" x14ac:dyDescent="0.2">
      <c r="A251" s="6"/>
    </row>
    <row r="252" spans="1:1" x14ac:dyDescent="0.2">
      <c r="A252" s="6"/>
    </row>
    <row r="253" spans="1:1" x14ac:dyDescent="0.2">
      <c r="A253" s="6"/>
    </row>
    <row r="254" spans="1:1" x14ac:dyDescent="0.2">
      <c r="A254" s="6"/>
    </row>
    <row r="255" spans="1:1" x14ac:dyDescent="0.2">
      <c r="A255" s="6"/>
    </row>
    <row r="256" spans="1:1" x14ac:dyDescent="0.2">
      <c r="A256" s="6"/>
    </row>
    <row r="257" spans="1:1" x14ac:dyDescent="0.2">
      <c r="A257" s="6"/>
    </row>
    <row r="258" spans="1:1" x14ac:dyDescent="0.2">
      <c r="A258" s="6"/>
    </row>
    <row r="259" spans="1:1" x14ac:dyDescent="0.2">
      <c r="A259" s="6"/>
    </row>
    <row r="260" spans="1:1" x14ac:dyDescent="0.2">
      <c r="A260" s="6"/>
    </row>
    <row r="261" spans="1:1" x14ac:dyDescent="0.2">
      <c r="A261" s="6"/>
    </row>
    <row r="262" spans="1:1" x14ac:dyDescent="0.2">
      <c r="A262" s="6"/>
    </row>
    <row r="263" spans="1:1" x14ac:dyDescent="0.2">
      <c r="A263" s="6"/>
    </row>
    <row r="264" spans="1:1" x14ac:dyDescent="0.2">
      <c r="A264" s="6"/>
    </row>
    <row r="265" spans="1:1" x14ac:dyDescent="0.2">
      <c r="A265" s="6"/>
    </row>
    <row r="266" spans="1:1" x14ac:dyDescent="0.2">
      <c r="A266" s="6"/>
    </row>
    <row r="267" spans="1:1" x14ac:dyDescent="0.2">
      <c r="A267" s="6"/>
    </row>
    <row r="268" spans="1:1" x14ac:dyDescent="0.2">
      <c r="A268" s="6"/>
    </row>
    <row r="269" spans="1:1" x14ac:dyDescent="0.2">
      <c r="A269" s="6"/>
    </row>
    <row r="270" spans="1:1" x14ac:dyDescent="0.2">
      <c r="A270" s="6"/>
    </row>
    <row r="271" spans="1:1" x14ac:dyDescent="0.2">
      <c r="A271" s="6"/>
    </row>
    <row r="272" spans="1:1" x14ac:dyDescent="0.2">
      <c r="A272" s="6"/>
    </row>
    <row r="273" spans="1:1" x14ac:dyDescent="0.2">
      <c r="A273" s="6"/>
    </row>
    <row r="274" spans="1:1" x14ac:dyDescent="0.2">
      <c r="A274" s="6"/>
    </row>
    <row r="275" spans="1:1" x14ac:dyDescent="0.2">
      <c r="A275" s="6"/>
    </row>
    <row r="276" spans="1:1" x14ac:dyDescent="0.2">
      <c r="A276" s="6"/>
    </row>
    <row r="277" spans="1:1" x14ac:dyDescent="0.2">
      <c r="A277" s="6"/>
    </row>
    <row r="278" spans="1:1" x14ac:dyDescent="0.2">
      <c r="A278" s="6"/>
    </row>
    <row r="279" spans="1:1" x14ac:dyDescent="0.2">
      <c r="A279" s="6"/>
    </row>
    <row r="280" spans="1:1" x14ac:dyDescent="0.2">
      <c r="A280" s="6"/>
    </row>
    <row r="281" spans="1:1" x14ac:dyDescent="0.2">
      <c r="A281" s="6"/>
    </row>
    <row r="282" spans="1:1" x14ac:dyDescent="0.2">
      <c r="A282" s="6"/>
    </row>
    <row r="283" spans="1:1" x14ac:dyDescent="0.2">
      <c r="A283" s="6"/>
    </row>
    <row r="284" spans="1:1" x14ac:dyDescent="0.2">
      <c r="A284" s="6"/>
    </row>
    <row r="285" spans="1:1" x14ac:dyDescent="0.2">
      <c r="A285" s="6"/>
    </row>
    <row r="286" spans="1:1" x14ac:dyDescent="0.2">
      <c r="A286" s="6"/>
    </row>
    <row r="287" spans="1:1" x14ac:dyDescent="0.2">
      <c r="A287" s="6"/>
    </row>
    <row r="288" spans="1:1" x14ac:dyDescent="0.2">
      <c r="A288" s="6"/>
    </row>
    <row r="289" spans="1:1" x14ac:dyDescent="0.2">
      <c r="A289" s="6"/>
    </row>
    <row r="290" spans="1:1" x14ac:dyDescent="0.2">
      <c r="A290" s="6"/>
    </row>
    <row r="291" spans="1:1" x14ac:dyDescent="0.2">
      <c r="A291" s="6"/>
    </row>
    <row r="292" spans="1:1" x14ac:dyDescent="0.2">
      <c r="A292" s="6"/>
    </row>
    <row r="293" spans="1:1" x14ac:dyDescent="0.2">
      <c r="A293" s="6"/>
    </row>
    <row r="294" spans="1:1" x14ac:dyDescent="0.2">
      <c r="A294" s="6"/>
    </row>
    <row r="295" spans="1:1" x14ac:dyDescent="0.2">
      <c r="A295" s="6"/>
    </row>
    <row r="296" spans="1:1" x14ac:dyDescent="0.2">
      <c r="A296" s="6"/>
    </row>
    <row r="297" spans="1:1" x14ac:dyDescent="0.2">
      <c r="A297" s="6"/>
    </row>
    <row r="298" spans="1:1" x14ac:dyDescent="0.2">
      <c r="A298" s="6"/>
    </row>
    <row r="299" spans="1:1" x14ac:dyDescent="0.2">
      <c r="A299" s="6"/>
    </row>
    <row r="300" spans="1:1" x14ac:dyDescent="0.2">
      <c r="A300" s="6"/>
    </row>
    <row r="301" spans="1:1" x14ac:dyDescent="0.2">
      <c r="A301" s="6"/>
    </row>
    <row r="302" spans="1:1" x14ac:dyDescent="0.2">
      <c r="A302" s="6"/>
    </row>
    <row r="303" spans="1:1" x14ac:dyDescent="0.2">
      <c r="A303" s="6"/>
    </row>
    <row r="304" spans="1:1" x14ac:dyDescent="0.2">
      <c r="A304" s="6"/>
    </row>
    <row r="305" spans="1:1" x14ac:dyDescent="0.2">
      <c r="A305" s="6"/>
    </row>
    <row r="306" spans="1:1" x14ac:dyDescent="0.2">
      <c r="A306" s="6"/>
    </row>
    <row r="307" spans="1:1" x14ac:dyDescent="0.2">
      <c r="A307" s="6"/>
    </row>
    <row r="308" spans="1:1" x14ac:dyDescent="0.2">
      <c r="A308" s="6"/>
    </row>
    <row r="309" spans="1:1" x14ac:dyDescent="0.2">
      <c r="A309" s="6"/>
    </row>
    <row r="310" spans="1:1" x14ac:dyDescent="0.2">
      <c r="A310" s="6"/>
    </row>
    <row r="311" spans="1:1" x14ac:dyDescent="0.2">
      <c r="A311" s="6"/>
    </row>
    <row r="312" spans="1:1" x14ac:dyDescent="0.2">
      <c r="A312" s="6"/>
    </row>
    <row r="313" spans="1:1" x14ac:dyDescent="0.2">
      <c r="A313" s="6"/>
    </row>
    <row r="314" spans="1:1" x14ac:dyDescent="0.2">
      <c r="A314" s="6"/>
    </row>
    <row r="315" spans="1:1" x14ac:dyDescent="0.2">
      <c r="A315" s="6"/>
    </row>
    <row r="316" spans="1:1" x14ac:dyDescent="0.2">
      <c r="A316" s="6"/>
    </row>
    <row r="317" spans="1:1" x14ac:dyDescent="0.2">
      <c r="A317" s="6"/>
    </row>
    <row r="318" spans="1:1" x14ac:dyDescent="0.2">
      <c r="A318" s="6"/>
    </row>
    <row r="319" spans="1:1" x14ac:dyDescent="0.2">
      <c r="A319" s="6"/>
    </row>
    <row r="320" spans="1:1" x14ac:dyDescent="0.2">
      <c r="A320" s="6"/>
    </row>
    <row r="321" spans="1:1" x14ac:dyDescent="0.2">
      <c r="A321" s="6"/>
    </row>
    <row r="322" spans="1:1" x14ac:dyDescent="0.2">
      <c r="A322" s="6"/>
    </row>
    <row r="323" spans="1:1" x14ac:dyDescent="0.2">
      <c r="A323" s="6"/>
    </row>
    <row r="324" spans="1:1" x14ac:dyDescent="0.2">
      <c r="A324" s="6"/>
    </row>
    <row r="325" spans="1:1" x14ac:dyDescent="0.2">
      <c r="A325" s="6"/>
    </row>
    <row r="326" spans="1:1" x14ac:dyDescent="0.2">
      <c r="A326" s="6"/>
    </row>
    <row r="327" spans="1:1" x14ac:dyDescent="0.2">
      <c r="A327" s="6"/>
    </row>
    <row r="328" spans="1:1" x14ac:dyDescent="0.2">
      <c r="A328" s="6"/>
    </row>
    <row r="329" spans="1:1" x14ac:dyDescent="0.2">
      <c r="A329" s="6"/>
    </row>
    <row r="330" spans="1:1" x14ac:dyDescent="0.2">
      <c r="A330" s="6"/>
    </row>
    <row r="331" spans="1:1" x14ac:dyDescent="0.2">
      <c r="A331" s="6"/>
    </row>
    <row r="332" spans="1:1" x14ac:dyDescent="0.2">
      <c r="A332" s="6"/>
    </row>
    <row r="333" spans="1:1" x14ac:dyDescent="0.2">
      <c r="A333" s="6"/>
    </row>
    <row r="334" spans="1:1" x14ac:dyDescent="0.2">
      <c r="A334" s="6"/>
    </row>
    <row r="335" spans="1:1" x14ac:dyDescent="0.2">
      <c r="A335" s="6"/>
    </row>
    <row r="336" spans="1:1" x14ac:dyDescent="0.2">
      <c r="A336" s="6"/>
    </row>
    <row r="337" spans="1:1" x14ac:dyDescent="0.2">
      <c r="A337" s="6"/>
    </row>
    <row r="338" spans="1:1" x14ac:dyDescent="0.2">
      <c r="A338" s="6"/>
    </row>
    <row r="339" spans="1:1" x14ac:dyDescent="0.2">
      <c r="A339" s="6"/>
    </row>
    <row r="340" spans="1:1" x14ac:dyDescent="0.2">
      <c r="A340" s="6"/>
    </row>
    <row r="341" spans="1:1" x14ac:dyDescent="0.2">
      <c r="A341" s="6"/>
    </row>
    <row r="342" spans="1:1" x14ac:dyDescent="0.2">
      <c r="A342" s="6"/>
    </row>
    <row r="343" spans="1:1" x14ac:dyDescent="0.2">
      <c r="A343" s="6"/>
    </row>
    <row r="344" spans="1:1" x14ac:dyDescent="0.2">
      <c r="A344" s="6"/>
    </row>
    <row r="345" spans="1:1" x14ac:dyDescent="0.2">
      <c r="A345" s="6"/>
    </row>
    <row r="346" spans="1:1" x14ac:dyDescent="0.2">
      <c r="A346" s="6"/>
    </row>
    <row r="347" spans="1:1" x14ac:dyDescent="0.2">
      <c r="A347" s="6"/>
    </row>
    <row r="348" spans="1:1" x14ac:dyDescent="0.2">
      <c r="A348" s="6"/>
    </row>
    <row r="349" spans="1:1" x14ac:dyDescent="0.2">
      <c r="A349" s="6"/>
    </row>
    <row r="350" spans="1:1" x14ac:dyDescent="0.2">
      <c r="A350" s="6"/>
    </row>
    <row r="351" spans="1:1" x14ac:dyDescent="0.2">
      <c r="A351" s="6"/>
    </row>
    <row r="352" spans="1:1" x14ac:dyDescent="0.2">
      <c r="A352" s="6"/>
    </row>
    <row r="353" spans="1:1" x14ac:dyDescent="0.2">
      <c r="A353" s="6"/>
    </row>
    <row r="354" spans="1:1" x14ac:dyDescent="0.2">
      <c r="A354" s="6"/>
    </row>
    <row r="355" spans="1:1" x14ac:dyDescent="0.2">
      <c r="A355" s="6"/>
    </row>
    <row r="356" spans="1:1" x14ac:dyDescent="0.2">
      <c r="A356" s="6"/>
    </row>
    <row r="357" spans="1:1" x14ac:dyDescent="0.2">
      <c r="A357" s="6"/>
    </row>
    <row r="358" spans="1:1" x14ac:dyDescent="0.2">
      <c r="A358" s="6"/>
    </row>
    <row r="359" spans="1:1" x14ac:dyDescent="0.2">
      <c r="A359" s="6"/>
    </row>
    <row r="360" spans="1:1" x14ac:dyDescent="0.2">
      <c r="A360" s="6"/>
    </row>
    <row r="361" spans="1:1" x14ac:dyDescent="0.2">
      <c r="A361" s="6"/>
    </row>
    <row r="362" spans="1:1" x14ac:dyDescent="0.2">
      <c r="A362" s="6"/>
    </row>
    <row r="363" spans="1:1" x14ac:dyDescent="0.2">
      <c r="A363" s="6"/>
    </row>
    <row r="364" spans="1:1" x14ac:dyDescent="0.2">
      <c r="A364" s="6"/>
    </row>
    <row r="365" spans="1:1" x14ac:dyDescent="0.2">
      <c r="A365" s="6"/>
    </row>
    <row r="366" spans="1:1" x14ac:dyDescent="0.2">
      <c r="A366" s="6"/>
    </row>
    <row r="367" spans="1:1" x14ac:dyDescent="0.2">
      <c r="A367" s="6"/>
    </row>
    <row r="368" spans="1:1" x14ac:dyDescent="0.2">
      <c r="A368" s="6"/>
    </row>
  </sheetData>
  <sortState xmlns:xlrd2="http://schemas.microsoft.com/office/spreadsheetml/2017/richdata2" ref="A10:WWD49">
    <sortCondition ref="A10"/>
  </sortState>
  <mergeCells count="2">
    <mergeCell ref="B2:G2"/>
    <mergeCell ref="H2:W2"/>
  </mergeCells>
  <pageMargins left="0.25" right="0.25" top="0.75" bottom="0.75" header="0.3" footer="0.3"/>
  <pageSetup paperSize="9" scale="10" orientation="landscape" r:id="rId1"/>
  <ignoredErrors>
    <ignoredError sqref="K13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"/>
  <sheetViews>
    <sheetView zoomScale="80" zoomScaleNormal="80" workbookViewId="0">
      <selection activeCell="B34" sqref="B2:B34"/>
    </sheetView>
  </sheetViews>
  <sheetFormatPr defaultRowHeight="14.25" x14ac:dyDescent="0.2"/>
  <cols>
    <col min="1" max="1" width="27.375" bestFit="1" customWidth="1"/>
    <col min="2" max="2" width="56" bestFit="1" customWidth="1"/>
    <col min="3" max="3" width="30.5" bestFit="1" customWidth="1"/>
    <col min="4" max="4" width="57.25" bestFit="1" customWidth="1"/>
  </cols>
  <sheetData>
    <row r="1" spans="1:4" x14ac:dyDescent="0.2">
      <c r="B1" t="s">
        <v>38</v>
      </c>
      <c r="C1" t="s">
        <v>39</v>
      </c>
      <c r="D1" t="s">
        <v>40</v>
      </c>
    </row>
    <row r="2" spans="1:4" x14ac:dyDescent="0.2">
      <c r="A2" t="s">
        <v>16</v>
      </c>
      <c r="B2" s="10">
        <v>47273.13</v>
      </c>
      <c r="C2">
        <v>3.3</v>
      </c>
      <c r="D2" s="11">
        <v>1312613</v>
      </c>
    </row>
    <row r="3" spans="1:4" x14ac:dyDescent="0.2">
      <c r="A3" t="s">
        <v>17</v>
      </c>
      <c r="B3" s="10">
        <v>139049</v>
      </c>
      <c r="C3">
        <v>2.8</v>
      </c>
      <c r="D3" s="11">
        <v>1211025</v>
      </c>
    </row>
    <row r="4" spans="1:4" x14ac:dyDescent="0.2">
      <c r="A4" t="s">
        <v>18</v>
      </c>
      <c r="B4" s="10">
        <v>79769</v>
      </c>
      <c r="C4">
        <v>1.3</v>
      </c>
      <c r="D4" s="11">
        <v>112467</v>
      </c>
    </row>
    <row r="5" spans="1:4" x14ac:dyDescent="0.2">
      <c r="A5" t="s">
        <v>19</v>
      </c>
      <c r="B5" s="10">
        <v>93319</v>
      </c>
      <c r="C5">
        <v>4.5999999999999996</v>
      </c>
      <c r="D5" s="11">
        <v>543000</v>
      </c>
    </row>
    <row r="6" spans="1:4" x14ac:dyDescent="0.2">
      <c r="A6" t="s">
        <v>20</v>
      </c>
      <c r="B6" s="10">
        <v>128523</v>
      </c>
      <c r="C6">
        <v>1.5</v>
      </c>
      <c r="D6" s="11">
        <v>1649000</v>
      </c>
    </row>
    <row r="7" spans="1:4" x14ac:dyDescent="0.2">
      <c r="A7" t="s">
        <v>4</v>
      </c>
      <c r="B7" s="10">
        <v>88450</v>
      </c>
      <c r="C7">
        <v>0.5</v>
      </c>
      <c r="D7" s="11">
        <v>93803</v>
      </c>
    </row>
    <row r="8" spans="1:4" x14ac:dyDescent="0.2">
      <c r="A8" t="s">
        <v>3</v>
      </c>
      <c r="B8" s="10">
        <v>7060.39</v>
      </c>
      <c r="C8">
        <v>0.3</v>
      </c>
      <c r="D8" s="11">
        <v>48336</v>
      </c>
    </row>
    <row r="9" spans="1:4" x14ac:dyDescent="0.2">
      <c r="A9" t="s">
        <v>21</v>
      </c>
      <c r="B9" s="10">
        <v>121243</v>
      </c>
      <c r="C9">
        <v>2.9</v>
      </c>
      <c r="D9" s="11">
        <v>1320768</v>
      </c>
    </row>
    <row r="10" spans="1:4" x14ac:dyDescent="0.2">
      <c r="A10" t="s">
        <v>22</v>
      </c>
      <c r="B10" s="10">
        <v>111132.37</v>
      </c>
      <c r="C10">
        <v>1.7</v>
      </c>
      <c r="D10" s="11">
        <v>1559000</v>
      </c>
    </row>
    <row r="11" spans="1:4" x14ac:dyDescent="0.2">
      <c r="A11" t="s">
        <v>23</v>
      </c>
      <c r="B11" s="10">
        <v>95043</v>
      </c>
      <c r="C11">
        <v>0.8</v>
      </c>
      <c r="D11" s="11">
        <v>111942</v>
      </c>
    </row>
    <row r="12" spans="1:4" x14ac:dyDescent="0.2">
      <c r="A12" t="s">
        <v>5</v>
      </c>
      <c r="B12" s="10">
        <v>77699.77</v>
      </c>
      <c r="C12">
        <v>4.5</v>
      </c>
      <c r="D12" s="11">
        <v>1911291</v>
      </c>
    </row>
    <row r="13" spans="1:4" x14ac:dyDescent="0.2">
      <c r="A13" t="s">
        <v>6</v>
      </c>
      <c r="B13" s="10">
        <v>68399</v>
      </c>
      <c r="C13">
        <v>2.7</v>
      </c>
      <c r="D13" s="11">
        <v>955452</v>
      </c>
    </row>
    <row r="14" spans="1:4" x14ac:dyDescent="0.2">
      <c r="A14" t="s">
        <v>7</v>
      </c>
      <c r="B14" s="10">
        <v>75938</v>
      </c>
      <c r="C14">
        <v>2.6</v>
      </c>
      <c r="D14" s="11">
        <v>411865</v>
      </c>
    </row>
    <row r="15" spans="1:4" x14ac:dyDescent="0.2">
      <c r="A15" t="s">
        <v>24</v>
      </c>
      <c r="B15" s="10">
        <v>75365</v>
      </c>
      <c r="C15">
        <v>4.4000000000000004</v>
      </c>
      <c r="D15" s="11">
        <v>1502100</v>
      </c>
    </row>
    <row r="16" spans="1:4" x14ac:dyDescent="0.2">
      <c r="A16" t="s">
        <v>25</v>
      </c>
      <c r="B16" s="10">
        <v>83500</v>
      </c>
      <c r="C16">
        <v>1.8</v>
      </c>
      <c r="D16" s="11">
        <v>776000</v>
      </c>
    </row>
    <row r="17" spans="1:4" x14ac:dyDescent="0.2">
      <c r="A17" t="s">
        <v>26</v>
      </c>
      <c r="B17" s="10">
        <v>86821</v>
      </c>
      <c r="C17">
        <v>1.6</v>
      </c>
      <c r="D17" s="11">
        <v>479000</v>
      </c>
    </row>
    <row r="18" spans="1:4" x14ac:dyDescent="0.2">
      <c r="A18" t="s">
        <v>27</v>
      </c>
      <c r="B18" s="10">
        <v>97220</v>
      </c>
      <c r="C18">
        <v>1.5</v>
      </c>
      <c r="D18" s="11">
        <v>125000</v>
      </c>
    </row>
    <row r="19" spans="1:4" x14ac:dyDescent="0.2">
      <c r="A19" t="s">
        <v>28</v>
      </c>
      <c r="B19" s="10">
        <v>82599.33</v>
      </c>
      <c r="C19">
        <v>3</v>
      </c>
      <c r="D19" s="11">
        <v>1136539</v>
      </c>
    </row>
    <row r="20" spans="1:4" x14ac:dyDescent="0.2">
      <c r="A20" t="s">
        <v>8</v>
      </c>
      <c r="B20" s="10">
        <v>77209.5</v>
      </c>
      <c r="C20">
        <v>2.5</v>
      </c>
      <c r="D20" s="11">
        <v>591000</v>
      </c>
    </row>
    <row r="21" spans="1:4" x14ac:dyDescent="0.2">
      <c r="A21" t="s">
        <v>9</v>
      </c>
      <c r="B21" s="10">
        <v>95726</v>
      </c>
      <c r="C21">
        <v>0.9</v>
      </c>
      <c r="D21" s="11">
        <v>521453</v>
      </c>
    </row>
    <row r="22" spans="1:4" x14ac:dyDescent="0.2">
      <c r="A22" t="s">
        <v>29</v>
      </c>
      <c r="B22" s="10">
        <v>61203</v>
      </c>
      <c r="C22">
        <v>1.4</v>
      </c>
      <c r="D22" s="11">
        <v>230000</v>
      </c>
    </row>
    <row r="23" spans="1:4" x14ac:dyDescent="0.2">
      <c r="A23" t="s">
        <v>10</v>
      </c>
      <c r="B23" s="10">
        <v>103505</v>
      </c>
      <c r="C23">
        <v>2.7</v>
      </c>
      <c r="D23" s="11">
        <v>1203045</v>
      </c>
    </row>
    <row r="24" spans="1:4" x14ac:dyDescent="0.2">
      <c r="A24" t="s">
        <v>11</v>
      </c>
      <c r="B24" s="10">
        <v>81087.649999999994</v>
      </c>
      <c r="C24">
        <v>3.3</v>
      </c>
      <c r="D24" s="11">
        <v>964000</v>
      </c>
    </row>
    <row r="25" spans="1:4" x14ac:dyDescent="0.2">
      <c r="A25" t="s">
        <v>30</v>
      </c>
      <c r="B25" s="10">
        <v>72442.3</v>
      </c>
      <c r="C25">
        <v>1.6</v>
      </c>
      <c r="D25" s="11">
        <v>345663</v>
      </c>
    </row>
    <row r="26" spans="1:4" x14ac:dyDescent="0.2">
      <c r="A26" t="s">
        <v>31</v>
      </c>
      <c r="B26" s="10">
        <v>70610</v>
      </c>
      <c r="C26">
        <v>3</v>
      </c>
      <c r="D26" s="11">
        <v>844497</v>
      </c>
    </row>
    <row r="27" spans="1:4" x14ac:dyDescent="0.2">
      <c r="A27" t="s">
        <v>32</v>
      </c>
      <c r="B27" s="10">
        <v>85627</v>
      </c>
      <c r="C27">
        <v>2.7</v>
      </c>
      <c r="D27" s="11">
        <v>999375</v>
      </c>
    </row>
    <row r="28" spans="1:4" x14ac:dyDescent="0.2">
      <c r="A28" t="s">
        <v>33</v>
      </c>
      <c r="B28" s="10">
        <v>88162.1</v>
      </c>
      <c r="C28">
        <v>1.6</v>
      </c>
      <c r="D28" s="11">
        <v>369721</v>
      </c>
    </row>
    <row r="29" spans="1:4" x14ac:dyDescent="0.2">
      <c r="A29" t="s">
        <v>12</v>
      </c>
      <c r="B29" s="10">
        <v>95941</v>
      </c>
      <c r="C29">
        <v>5.2</v>
      </c>
      <c r="D29" s="11">
        <v>601224</v>
      </c>
    </row>
    <row r="30" spans="1:4" x14ac:dyDescent="0.2">
      <c r="A30" t="s">
        <v>34</v>
      </c>
      <c r="B30" s="10">
        <v>71467.399999999994</v>
      </c>
      <c r="C30">
        <v>1.3</v>
      </c>
      <c r="D30" s="11">
        <v>79523</v>
      </c>
    </row>
    <row r="31" spans="1:4" x14ac:dyDescent="0.2">
      <c r="A31" t="s">
        <v>13</v>
      </c>
      <c r="B31" s="10">
        <v>88784</v>
      </c>
      <c r="C31">
        <v>6.3</v>
      </c>
      <c r="D31" s="11">
        <v>333155</v>
      </c>
    </row>
    <row r="32" spans="1:4" x14ac:dyDescent="0.2">
      <c r="A32" t="s">
        <v>35</v>
      </c>
      <c r="B32" s="10">
        <v>73757</v>
      </c>
      <c r="C32">
        <v>2.6</v>
      </c>
      <c r="D32" s="11">
        <v>728700</v>
      </c>
    </row>
    <row r="33" spans="1:4" x14ac:dyDescent="0.2">
      <c r="A33" t="s">
        <v>14</v>
      </c>
      <c r="B33" s="10">
        <v>128303</v>
      </c>
      <c r="C33">
        <v>2</v>
      </c>
      <c r="D33" s="11">
        <v>1264484</v>
      </c>
    </row>
    <row r="34" spans="1:4" x14ac:dyDescent="0.2">
      <c r="A34" t="s">
        <v>15</v>
      </c>
      <c r="B34" s="10">
        <v>126975.59</v>
      </c>
      <c r="C34">
        <v>1.4</v>
      </c>
      <c r="D34" s="11">
        <v>485500</v>
      </c>
    </row>
    <row r="35" spans="1:4" x14ac:dyDescent="0.2">
      <c r="A35" t="s">
        <v>41</v>
      </c>
      <c r="B35" s="10">
        <v>2879204.53</v>
      </c>
      <c r="C35">
        <v>2.4</v>
      </c>
      <c r="D35" s="11">
        <v>24820542</v>
      </c>
    </row>
    <row r="36" spans="1:4" x14ac:dyDescent="0.2">
      <c r="A36" t="s">
        <v>42</v>
      </c>
      <c r="B36" s="10">
        <v>2872144.14</v>
      </c>
      <c r="C36">
        <v>2.4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Council Tax</vt:lpstr>
      <vt:lpstr>Sheet1</vt:lpstr>
    </vt:vector>
  </TitlesOfParts>
  <Company>London Councils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sam.swift@londoncouncils.gov.uk</dc:creator>
  <cp:lastModifiedBy>Sam Swift</cp:lastModifiedBy>
  <cp:lastPrinted>2017-02-14T12:20:24Z</cp:lastPrinted>
  <dcterms:created xsi:type="dcterms:W3CDTF">2016-02-12T09:43:13Z</dcterms:created>
  <dcterms:modified xsi:type="dcterms:W3CDTF">2019-03-15T13:37:05Z</dcterms:modified>
</cp:coreProperties>
</file>