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K:\Communities\Prosperous Communities\Economic Development\Research and reports\Borough Profiles 2019\Borough Profiles - web versions\finals\"/>
    </mc:Choice>
  </mc:AlternateContent>
  <xr:revisionPtr revIDLastSave="0" documentId="8_{FED6769C-F85A-4DA9-B6F3-758C1AC14F5C}" xr6:coauthVersionLast="44" xr6:coauthVersionMax="44" xr10:uidLastSave="{00000000-0000-0000-0000-000000000000}"/>
  <bookViews>
    <workbookView xWindow="-120" yWindow="-120" windowWidth="29040" windowHeight="15840" activeTab="2" xr2:uid="{00000000-000D-0000-FFFF-FFFF00000000}"/>
  </bookViews>
  <sheets>
    <sheet name="Definitions and Methodology" sheetId="33" r:id="rId1"/>
    <sheet name="Dashboard" sheetId="24" r:id="rId2"/>
    <sheet name="Borough Summary" sheetId="12" r:id="rId3"/>
    <sheet name="Borough business Size" sheetId="18" r:id="rId4"/>
    <sheet name="Turnover" sheetId="32" r:id="rId5"/>
    <sheet name="Micro-Turnover" sheetId="30" r:id="rId6"/>
    <sheet name="Employment" sheetId="31" r:id="rId7"/>
    <sheet name="GVA (2016) chart" sheetId="25" r:id="rId8"/>
    <sheet name="GVA per business (2016)" sheetId="28" r:id="rId9"/>
    <sheet name="Proportion of London businesses" sheetId="27" r:id="rId10"/>
    <sheet name="MSOA detail" sheetId="29" r:id="rId11"/>
    <sheet name="Business Rates" sheetId="7" r:id="rId12"/>
    <sheet name="Diversity" sheetId="21" r:id="rId13"/>
    <sheet name="Complexity" sheetId="26" r:id="rId14"/>
    <sheet name="GVA" sheetId="23" r:id="rId15"/>
  </sheets>
  <definedNames>
    <definedName name="_xlnm._FilterDatabase" localSheetId="2" hidden="1">'Borough Summary'!#REF!</definedName>
    <definedName name="_xlnm.Extract" localSheetId="2">'Borough Summary'!#REF!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7" i="24" l="1"/>
  <c r="Q78" i="24" l="1"/>
  <c r="Q71" i="24"/>
  <c r="Q63" i="24"/>
  <c r="C57" i="24"/>
  <c r="B59" i="32"/>
  <c r="B52" i="32"/>
  <c r="D52" i="32" s="1"/>
  <c r="G5" i="24"/>
  <c r="G4" i="24"/>
  <c r="K4" i="24" s="1"/>
  <c r="C61" i="31"/>
  <c r="C54" i="31"/>
  <c r="C55" i="31" s="1"/>
  <c r="C66" i="31" s="1"/>
  <c r="B58" i="30"/>
  <c r="B51" i="30"/>
  <c r="U51" i="30" s="1"/>
  <c r="O60" i="24"/>
  <c r="P74" i="24"/>
  <c r="P66" i="24"/>
  <c r="P73" i="24"/>
  <c r="P65" i="24"/>
  <c r="P72" i="24"/>
  <c r="P64" i="24"/>
  <c r="P61" i="24"/>
  <c r="P76" i="24"/>
  <c r="P60" i="24"/>
  <c r="P59" i="24"/>
  <c r="P75" i="24"/>
  <c r="P71" i="24"/>
  <c r="P63" i="24"/>
  <c r="P78" i="24"/>
  <c r="P70" i="24"/>
  <c r="P62" i="24"/>
  <c r="P77" i="24"/>
  <c r="P69" i="24"/>
  <c r="P68" i="24"/>
  <c r="P67" i="24"/>
  <c r="E72" i="24"/>
  <c r="E64" i="24"/>
  <c r="K77" i="24"/>
  <c r="K73" i="24"/>
  <c r="K69" i="24"/>
  <c r="K65" i="24"/>
  <c r="K61" i="24"/>
  <c r="O69" i="24"/>
  <c r="E78" i="24"/>
  <c r="E70" i="24"/>
  <c r="E62" i="24"/>
  <c r="N78" i="24"/>
  <c r="N76" i="24"/>
  <c r="N74" i="24"/>
  <c r="N72" i="24"/>
  <c r="N70" i="24"/>
  <c r="N68" i="24"/>
  <c r="N66" i="24"/>
  <c r="N64" i="24"/>
  <c r="N62" i="24"/>
  <c r="N60" i="24"/>
  <c r="O75" i="24"/>
  <c r="O67" i="24"/>
  <c r="E77" i="24"/>
  <c r="E69" i="24"/>
  <c r="E61" i="24"/>
  <c r="L78" i="24"/>
  <c r="L76" i="24"/>
  <c r="L74" i="24"/>
  <c r="L72" i="24"/>
  <c r="L70" i="24"/>
  <c r="L68" i="24"/>
  <c r="L66" i="24"/>
  <c r="L64" i="24"/>
  <c r="L62" i="24"/>
  <c r="L60" i="24"/>
  <c r="O74" i="24"/>
  <c r="O66" i="24"/>
  <c r="E68" i="24"/>
  <c r="K78" i="24"/>
  <c r="K76" i="24"/>
  <c r="K74" i="24"/>
  <c r="K72" i="24"/>
  <c r="K70" i="24"/>
  <c r="K68" i="24"/>
  <c r="K66" i="24"/>
  <c r="K64" i="24"/>
  <c r="K62" i="24"/>
  <c r="K60" i="24"/>
  <c r="O73" i="24"/>
  <c r="O65" i="24"/>
  <c r="E59" i="24"/>
  <c r="J76" i="24"/>
  <c r="J72" i="24"/>
  <c r="J66" i="24"/>
  <c r="J62" i="24"/>
  <c r="J60" i="24"/>
  <c r="O64" i="24"/>
  <c r="E76" i="24"/>
  <c r="E60" i="24"/>
  <c r="E75" i="24"/>
  <c r="E67" i="24"/>
  <c r="J78" i="24"/>
  <c r="J74" i="24"/>
  <c r="J70" i="24"/>
  <c r="J68" i="24"/>
  <c r="J64" i="24"/>
  <c r="O72" i="24"/>
  <c r="E74" i="24"/>
  <c r="E66" i="24"/>
  <c r="J59" i="24"/>
  <c r="N77" i="24"/>
  <c r="N75" i="24"/>
  <c r="N73" i="24"/>
  <c r="N71" i="24"/>
  <c r="N69" i="24"/>
  <c r="N67" i="24"/>
  <c r="N65" i="24"/>
  <c r="N63" i="24"/>
  <c r="N61" i="24"/>
  <c r="O59" i="24"/>
  <c r="O71" i="24"/>
  <c r="O63" i="24"/>
  <c r="E73" i="24"/>
  <c r="E65" i="24"/>
  <c r="K59" i="24"/>
  <c r="L77" i="24"/>
  <c r="L75" i="24"/>
  <c r="L73" i="24"/>
  <c r="L71" i="24"/>
  <c r="L69" i="24"/>
  <c r="L67" i="24"/>
  <c r="L65" i="24"/>
  <c r="L63" i="24"/>
  <c r="L61" i="24"/>
  <c r="M61" i="24" s="1"/>
  <c r="O78" i="24"/>
  <c r="O70" i="24"/>
  <c r="O62" i="24"/>
  <c r="L59" i="24"/>
  <c r="K75" i="24"/>
  <c r="K71" i="24"/>
  <c r="K67" i="24"/>
  <c r="K63" i="24"/>
  <c r="O77" i="24"/>
  <c r="O61" i="24"/>
  <c r="E71" i="24"/>
  <c r="E63" i="24"/>
  <c r="N59" i="24"/>
  <c r="J77" i="24"/>
  <c r="J75" i="24"/>
  <c r="J73" i="24"/>
  <c r="J71" i="24"/>
  <c r="J69" i="24"/>
  <c r="J67" i="24"/>
  <c r="J65" i="24"/>
  <c r="J63" i="24"/>
  <c r="J61" i="24"/>
  <c r="O76" i="24"/>
  <c r="O68" i="24"/>
  <c r="C71" i="24"/>
  <c r="C63" i="24"/>
  <c r="C78" i="24"/>
  <c r="C70" i="24"/>
  <c r="C62" i="24"/>
  <c r="C77" i="24"/>
  <c r="C69" i="24"/>
  <c r="C61" i="24"/>
  <c r="C76" i="24"/>
  <c r="C68" i="24"/>
  <c r="C60" i="24"/>
  <c r="C75" i="24"/>
  <c r="C67" i="24"/>
  <c r="C59" i="24"/>
  <c r="C73" i="24"/>
  <c r="C65" i="24"/>
  <c r="C72" i="24"/>
  <c r="C64" i="24"/>
  <c r="C74" i="24"/>
  <c r="C66" i="24"/>
  <c r="G139" i="24"/>
  <c r="G138" i="24"/>
  <c r="C38" i="24"/>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3" i="24"/>
  <c r="F53" i="24" s="1"/>
  <c r="E39" i="24"/>
  <c r="F39" i="24" s="1"/>
  <c r="C40" i="24"/>
  <c r="G40" i="24" s="1"/>
  <c r="C41" i="24"/>
  <c r="G41" i="24" s="1"/>
  <c r="C42" i="24"/>
  <c r="G42" i="24" s="1"/>
  <c r="C43" i="24"/>
  <c r="G43" i="24" s="1"/>
  <c r="C44" i="24"/>
  <c r="G44" i="24" s="1"/>
  <c r="C45" i="24"/>
  <c r="G45" i="24" s="1"/>
  <c r="C46" i="24"/>
  <c r="G46" i="24" s="1"/>
  <c r="C47" i="24"/>
  <c r="G47" i="24" s="1"/>
  <c r="C48" i="24"/>
  <c r="G48" i="24" s="1"/>
  <c r="C49" i="24"/>
  <c r="G49" i="24" s="1"/>
  <c r="C50" i="24"/>
  <c r="G50" i="24" s="1"/>
  <c r="C51" i="24"/>
  <c r="G51" i="24" s="1"/>
  <c r="C52" i="24"/>
  <c r="G52" i="24" s="1"/>
  <c r="C53" i="24"/>
  <c r="G53" i="24" s="1"/>
  <c r="C39" i="24"/>
  <c r="G39" i="24" s="1"/>
  <c r="L5" i="24"/>
  <c r="M5" i="24"/>
  <c r="D22" i="24"/>
  <c r="D21" i="24"/>
  <c r="H138" i="24"/>
  <c r="H139" i="24"/>
  <c r="D139" i="24"/>
  <c r="D138" i="24"/>
  <c r="E138" i="24"/>
  <c r="E139" i="24"/>
  <c r="K5" i="24"/>
  <c r="K6" i="24"/>
  <c r="F139" i="24"/>
  <c r="F138" i="24"/>
  <c r="J21" i="24"/>
  <c r="J22" i="24"/>
  <c r="I22" i="24"/>
  <c r="I21" i="24"/>
  <c r="H23" i="24"/>
  <c r="L6" i="24"/>
  <c r="J5" i="24"/>
  <c r="I5" i="24"/>
  <c r="I4" i="24"/>
  <c r="H22" i="24"/>
  <c r="H21" i="24"/>
  <c r="M6" i="24"/>
  <c r="I23" i="24"/>
  <c r="J6" i="24"/>
  <c r="I6" i="24"/>
  <c r="J23" i="24"/>
  <c r="H5" i="24"/>
  <c r="H6" i="24"/>
  <c r="F23" i="24"/>
  <c r="G23" i="24"/>
  <c r="G21" i="24"/>
  <c r="F21" i="24"/>
  <c r="G22" i="24"/>
  <c r="F22" i="24"/>
  <c r="E23" i="24"/>
  <c r="E22" i="24"/>
  <c r="E21" i="24"/>
  <c r="M4" i="24" l="1"/>
  <c r="H4" i="24"/>
  <c r="J4" i="24"/>
  <c r="L4" i="24"/>
  <c r="P51" i="30"/>
  <c r="T51" i="30"/>
  <c r="O51" i="30"/>
  <c r="M51" i="30"/>
  <c r="K51" i="30"/>
  <c r="T52" i="32"/>
  <c r="H51" i="30"/>
  <c r="N51" i="30"/>
  <c r="U52" i="32"/>
  <c r="C51" i="30"/>
  <c r="F51" i="30"/>
  <c r="L51" i="30"/>
  <c r="D51" i="30"/>
  <c r="I51" i="30"/>
  <c r="B56" i="30"/>
  <c r="B52" i="30" s="1"/>
  <c r="S52" i="30" s="1"/>
  <c r="S51" i="30"/>
  <c r="G51" i="30"/>
  <c r="R51" i="30"/>
  <c r="Q51" i="30"/>
  <c r="C59" i="31"/>
  <c r="C52" i="32"/>
  <c r="J51" i="30"/>
  <c r="E51" i="30"/>
  <c r="I52" i="32"/>
  <c r="M76" i="24"/>
  <c r="M69" i="24"/>
  <c r="M63" i="24"/>
  <c r="M65" i="24"/>
  <c r="M74" i="24"/>
  <c r="M67" i="24"/>
  <c r="M70" i="24"/>
  <c r="M71" i="24"/>
  <c r="M64" i="24"/>
  <c r="M59" i="24"/>
  <c r="M72" i="24"/>
  <c r="M73" i="24"/>
  <c r="M60" i="24"/>
  <c r="M66" i="24"/>
  <c r="M68" i="24"/>
  <c r="R55" i="31"/>
  <c r="G55" i="31"/>
  <c r="V55" i="31"/>
  <c r="Q55" i="31"/>
  <c r="E55" i="31"/>
  <c r="D55" i="31"/>
  <c r="N55" i="31"/>
  <c r="J55" i="31"/>
  <c r="O55" i="31"/>
  <c r="H55" i="31"/>
  <c r="S55" i="31"/>
  <c r="T55" i="31"/>
  <c r="I55" i="31"/>
  <c r="M55" i="31"/>
  <c r="L55" i="31"/>
  <c r="F55" i="31"/>
  <c r="K55" i="31"/>
  <c r="U55" i="31"/>
  <c r="P55" i="31"/>
  <c r="M75" i="24"/>
  <c r="Q64" i="24"/>
  <c r="Q72" i="24"/>
  <c r="C52" i="30"/>
  <c r="B57" i="32"/>
  <c r="B53" i="32" s="1"/>
  <c r="F52" i="32"/>
  <c r="Q65" i="24"/>
  <c r="Q73" i="24"/>
  <c r="R52" i="32"/>
  <c r="Q52" i="32"/>
  <c r="Q66" i="24"/>
  <c r="Q74" i="24"/>
  <c r="M52" i="32"/>
  <c r="J52" i="32"/>
  <c r="P52" i="32"/>
  <c r="Q59" i="24"/>
  <c r="Q67" i="24"/>
  <c r="Q75" i="24"/>
  <c r="F52" i="30"/>
  <c r="E52" i="32"/>
  <c r="O52" i="32"/>
  <c r="H52" i="32"/>
  <c r="Q60" i="24"/>
  <c r="Q68" i="24"/>
  <c r="Q76" i="24"/>
  <c r="M62" i="24"/>
  <c r="M78" i="24"/>
  <c r="M77" i="24"/>
  <c r="E52" i="30"/>
  <c r="S52" i="32"/>
  <c r="N52" i="32"/>
  <c r="G52" i="32"/>
  <c r="Q61" i="24"/>
  <c r="Q69" i="24"/>
  <c r="Q77" i="24"/>
  <c r="K52" i="32"/>
  <c r="L52" i="32"/>
  <c r="Q62" i="24"/>
  <c r="Q70" i="24"/>
  <c r="Q52" i="30" l="1"/>
  <c r="Q56" i="30"/>
  <c r="J52" i="30"/>
  <c r="P52" i="30"/>
  <c r="K52" i="30"/>
  <c r="I52" i="30"/>
  <c r="M52" i="30"/>
  <c r="R52" i="30"/>
  <c r="L52" i="30"/>
  <c r="G52" i="30"/>
  <c r="O52" i="30"/>
  <c r="O56" i="30"/>
  <c r="M56" i="30"/>
  <c r="M55" i="30" s="1"/>
  <c r="E54" i="31"/>
  <c r="H54" i="31"/>
  <c r="M54" i="31"/>
  <c r="P54" i="31"/>
  <c r="U54" i="31"/>
  <c r="J54" i="31"/>
  <c r="K54" i="31"/>
  <c r="F54" i="31"/>
  <c r="R54" i="31"/>
  <c r="D54" i="31"/>
  <c r="V54" i="31"/>
  <c r="Q54" i="31"/>
  <c r="S54" i="31"/>
  <c r="N54" i="31"/>
  <c r="I54" i="31"/>
  <c r="L54" i="31"/>
  <c r="G54" i="31"/>
  <c r="T54" i="31"/>
  <c r="O54" i="31"/>
  <c r="G56" i="30"/>
  <c r="G55" i="30" s="1"/>
  <c r="H56" i="30"/>
  <c r="J56" i="30"/>
  <c r="J55" i="30" s="1"/>
  <c r="T57" i="32"/>
  <c r="T56" i="32" s="1"/>
  <c r="S56" i="30"/>
  <c r="T56" i="30"/>
  <c r="T55" i="30" s="1"/>
  <c r="C56" i="30"/>
  <c r="C55" i="30" s="1"/>
  <c r="C60" i="30" s="1"/>
  <c r="K56" i="30"/>
  <c r="K55" i="30" s="1"/>
  <c r="K60" i="30" s="1"/>
  <c r="K61" i="30" s="1"/>
  <c r="L56" i="30"/>
  <c r="V51" i="30"/>
  <c r="D57" i="30" s="1"/>
  <c r="F56" i="30"/>
  <c r="R56" i="30"/>
  <c r="P56" i="30"/>
  <c r="P55" i="30" s="1"/>
  <c r="E56" i="30"/>
  <c r="E55" i="30" s="1"/>
  <c r="U56" i="30"/>
  <c r="U55" i="30" s="1"/>
  <c r="D56" i="30"/>
  <c r="D55" i="30" s="1"/>
  <c r="I56" i="30"/>
  <c r="I55" i="30" s="1"/>
  <c r="B63" i="30"/>
  <c r="H52" i="30"/>
  <c r="N52" i="30"/>
  <c r="D52" i="30"/>
  <c r="T52" i="30"/>
  <c r="U52" i="30"/>
  <c r="N56" i="30"/>
  <c r="N55" i="30" s="1"/>
  <c r="H57" i="32"/>
  <c r="J57" i="32"/>
  <c r="O57" i="32"/>
  <c r="G57" i="32"/>
  <c r="R57" i="32"/>
  <c r="E57" i="32"/>
  <c r="P57" i="32"/>
  <c r="U57" i="32"/>
  <c r="S57" i="32"/>
  <c r="W55" i="31"/>
  <c r="I57" i="32"/>
  <c r="C57" i="32"/>
  <c r="D57" i="32"/>
  <c r="M57" i="32"/>
  <c r="F57" i="32"/>
  <c r="Q57" i="32"/>
  <c r="K57" i="32"/>
  <c r="L57" i="32"/>
  <c r="V52" i="32"/>
  <c r="K63" i="30"/>
  <c r="K58" i="30"/>
  <c r="Q55" i="30"/>
  <c r="F53" i="32"/>
  <c r="E53" i="32"/>
  <c r="L53" i="32"/>
  <c r="G53" i="32"/>
  <c r="M53" i="32"/>
  <c r="T53" i="32"/>
  <c r="O53" i="32"/>
  <c r="U53" i="32"/>
  <c r="H53" i="32"/>
  <c r="B64" i="32"/>
  <c r="P53" i="32"/>
  <c r="J53" i="32"/>
  <c r="I53" i="32"/>
  <c r="R53" i="32"/>
  <c r="C53" i="32"/>
  <c r="Q53" i="32"/>
  <c r="K53" i="32"/>
  <c r="N53" i="32"/>
  <c r="S53" i="32"/>
  <c r="D53" i="32"/>
  <c r="N57" i="32"/>
  <c r="L55" i="30"/>
  <c r="O55" i="30"/>
  <c r="H57" i="30" l="1"/>
  <c r="C57" i="30"/>
  <c r="I57" i="30"/>
  <c r="O57" i="30"/>
  <c r="U57" i="30"/>
  <c r="E57" i="30"/>
  <c r="C63" i="30"/>
  <c r="H55" i="30"/>
  <c r="H63" i="30" s="1"/>
  <c r="R57" i="30"/>
  <c r="F57" i="30"/>
  <c r="N57" i="30"/>
  <c r="F55" i="30"/>
  <c r="F60" i="30" s="1"/>
  <c r="F61" i="30" s="1"/>
  <c r="R55" i="30"/>
  <c r="R63" i="30" s="1"/>
  <c r="J57" i="30"/>
  <c r="P57" i="30"/>
  <c r="V52" i="30"/>
  <c r="S57" i="30"/>
  <c r="K57" i="30"/>
  <c r="G57" i="30"/>
  <c r="M57" i="30"/>
  <c r="T57" i="30"/>
  <c r="C58" i="30"/>
  <c r="L57" i="30"/>
  <c r="Q57" i="30"/>
  <c r="S55" i="30"/>
  <c r="S63" i="30" s="1"/>
  <c r="H59" i="31"/>
  <c r="H58" i="31" s="1"/>
  <c r="Q59" i="31"/>
  <c r="J59" i="31"/>
  <c r="U59" i="31"/>
  <c r="R59" i="31"/>
  <c r="G59" i="31"/>
  <c r="L59" i="31"/>
  <c r="M59" i="31"/>
  <c r="M58" i="31" s="1"/>
  <c r="M66" i="31" s="1"/>
  <c r="O59" i="31"/>
  <c r="D59" i="31"/>
  <c r="E59" i="31"/>
  <c r="T59" i="31"/>
  <c r="V59" i="31"/>
  <c r="N59" i="31"/>
  <c r="N58" i="31" s="1"/>
  <c r="P59" i="31"/>
  <c r="K59" i="31"/>
  <c r="K58" i="31" s="1"/>
  <c r="K66" i="31" s="1"/>
  <c r="W54" i="31"/>
  <c r="S59" i="31"/>
  <c r="I59" i="31"/>
  <c r="V56" i="30"/>
  <c r="F59" i="31"/>
  <c r="F58" i="31" s="1"/>
  <c r="L56" i="32"/>
  <c r="E63" i="30"/>
  <c r="E60" i="30"/>
  <c r="E61" i="30" s="1"/>
  <c r="E58" i="30"/>
  <c r="K56" i="32"/>
  <c r="I56" i="32"/>
  <c r="R60" i="30"/>
  <c r="R61" i="30" s="1"/>
  <c r="E56" i="32"/>
  <c r="G56" i="32"/>
  <c r="F58" i="30"/>
  <c r="J58" i="30"/>
  <c r="J60" i="30"/>
  <c r="J61" i="30" s="1"/>
  <c r="J63" i="30"/>
  <c r="O56" i="32"/>
  <c r="G60" i="30"/>
  <c r="G61" i="30" s="1"/>
  <c r="G58" i="30"/>
  <c r="G63" i="30"/>
  <c r="J56" i="32"/>
  <c r="P58" i="30"/>
  <c r="P63" i="30"/>
  <c r="P60" i="30"/>
  <c r="P61" i="30" s="1"/>
  <c r="M63" i="30"/>
  <c r="M58" i="30"/>
  <c r="M60" i="30"/>
  <c r="M61" i="30" s="1"/>
  <c r="N63" i="31"/>
  <c r="N61" i="31"/>
  <c r="N66" i="31"/>
  <c r="O63" i="30"/>
  <c r="O58" i="30"/>
  <c r="O60" i="30"/>
  <c r="O61" i="30" s="1"/>
  <c r="V53" i="32"/>
  <c r="H58" i="30"/>
  <c r="Q56" i="32"/>
  <c r="L63" i="30"/>
  <c r="L60" i="30"/>
  <c r="L61" i="30" s="1"/>
  <c r="L58" i="30"/>
  <c r="Q63" i="30"/>
  <c r="Q60" i="30"/>
  <c r="Q61" i="30" s="1"/>
  <c r="Q58" i="30"/>
  <c r="U58" i="30"/>
  <c r="U63" i="30"/>
  <c r="U60" i="30"/>
  <c r="U61" i="30" s="1"/>
  <c r="N58" i="30"/>
  <c r="N63" i="30"/>
  <c r="N60" i="30"/>
  <c r="N61" i="30" s="1"/>
  <c r="F56" i="32"/>
  <c r="S56" i="32"/>
  <c r="M56" i="32"/>
  <c r="T63" i="30"/>
  <c r="T60" i="30"/>
  <c r="T61" i="30" s="1"/>
  <c r="T58" i="30"/>
  <c r="C61" i="30"/>
  <c r="R56" i="32"/>
  <c r="H56" i="32"/>
  <c r="I60" i="30"/>
  <c r="I61" i="30" s="1"/>
  <c r="I58" i="30"/>
  <c r="I63" i="30"/>
  <c r="D56" i="32"/>
  <c r="N56" i="32"/>
  <c r="U56" i="32"/>
  <c r="P56" i="32"/>
  <c r="D60" i="30"/>
  <c r="D61" i="30" s="1"/>
  <c r="D63" i="30"/>
  <c r="D58" i="30"/>
  <c r="C56" i="32"/>
  <c r="V57" i="32"/>
  <c r="T58" i="32" s="1"/>
  <c r="T64" i="32"/>
  <c r="T59" i="32"/>
  <c r="T61" i="32"/>
  <c r="T62" i="32" s="1"/>
  <c r="H60" i="30" l="1"/>
  <c r="H61" i="30" s="1"/>
  <c r="S58" i="30"/>
  <c r="S60" i="30"/>
  <c r="S61" i="30" s="1"/>
  <c r="F63" i="30"/>
  <c r="K63" i="31"/>
  <c r="R58" i="30"/>
  <c r="K61" i="31"/>
  <c r="M61" i="31"/>
  <c r="M63" i="31"/>
  <c r="O58" i="31"/>
  <c r="H66" i="31"/>
  <c r="H63" i="31"/>
  <c r="H61" i="31"/>
  <c r="G58" i="31"/>
  <c r="F63" i="31"/>
  <c r="F61" i="31"/>
  <c r="F66" i="31"/>
  <c r="V58" i="31"/>
  <c r="R58" i="31"/>
  <c r="P58" i="31"/>
  <c r="T58" i="31"/>
  <c r="U58" i="31"/>
  <c r="L58" i="31"/>
  <c r="I58" i="31"/>
  <c r="E58" i="31"/>
  <c r="J58" i="31"/>
  <c r="V63" i="30"/>
  <c r="K64" i="30" s="1"/>
  <c r="S58" i="31"/>
  <c r="D58" i="31"/>
  <c r="W59" i="31"/>
  <c r="T60" i="31" s="1"/>
  <c r="Q58" i="31"/>
  <c r="Q58" i="32"/>
  <c r="J64" i="32"/>
  <c r="J61" i="32"/>
  <c r="J62" i="32" s="1"/>
  <c r="J59" i="32"/>
  <c r="O58" i="32"/>
  <c r="G64" i="32"/>
  <c r="G61" i="32"/>
  <c r="G62" i="32" s="1"/>
  <c r="G59" i="32"/>
  <c r="I58" i="32"/>
  <c r="U58" i="32"/>
  <c r="J58" i="32"/>
  <c r="O59" i="32"/>
  <c r="O61" i="32"/>
  <c r="O62" i="32" s="1"/>
  <c r="O64" i="32"/>
  <c r="G58" i="32"/>
  <c r="K61" i="32"/>
  <c r="K62" i="32" s="1"/>
  <c r="K64" i="32"/>
  <c r="K59" i="32"/>
  <c r="L58" i="32"/>
  <c r="Q61" i="32"/>
  <c r="Q62" i="32" s="1"/>
  <c r="Q64" i="32"/>
  <c r="Q59" i="32"/>
  <c r="I64" i="32"/>
  <c r="I61" i="32"/>
  <c r="I62" i="32" s="1"/>
  <c r="I59" i="32"/>
  <c r="U59" i="32"/>
  <c r="U64" i="32"/>
  <c r="U61" i="32"/>
  <c r="U62" i="32" s="1"/>
  <c r="E58" i="32"/>
  <c r="K58" i="32"/>
  <c r="L59" i="32"/>
  <c r="L61" i="32"/>
  <c r="L62" i="32" s="1"/>
  <c r="L64" i="32"/>
  <c r="S58" i="32"/>
  <c r="F58" i="32"/>
  <c r="C58" i="32"/>
  <c r="M61" i="32"/>
  <c r="M62" i="32" s="1"/>
  <c r="M59" i="32"/>
  <c r="M64" i="32"/>
  <c r="H58" i="32"/>
  <c r="N61" i="32"/>
  <c r="N62" i="32" s="1"/>
  <c r="N64" i="32"/>
  <c r="N59" i="32"/>
  <c r="H64" i="32"/>
  <c r="H59" i="32"/>
  <c r="H61" i="32"/>
  <c r="H62" i="32" s="1"/>
  <c r="S61" i="32"/>
  <c r="S62" i="32" s="1"/>
  <c r="S64" i="32"/>
  <c r="S59" i="32"/>
  <c r="C61" i="32"/>
  <c r="C64" i="32"/>
  <c r="C59" i="32"/>
  <c r="N58" i="32"/>
  <c r="R59" i="32"/>
  <c r="R64" i="32"/>
  <c r="R61" i="32"/>
  <c r="R62" i="32" s="1"/>
  <c r="M58" i="32"/>
  <c r="D58" i="32"/>
  <c r="E61" i="32"/>
  <c r="E62" i="32" s="1"/>
  <c r="E59" i="32"/>
  <c r="E64" i="32"/>
  <c r="D64" i="32"/>
  <c r="D59" i="32"/>
  <c r="D61" i="32"/>
  <c r="D62" i="32" s="1"/>
  <c r="F64" i="32"/>
  <c r="F59" i="32"/>
  <c r="F61" i="32"/>
  <c r="F62" i="32" s="1"/>
  <c r="R58" i="32"/>
  <c r="P64" i="32"/>
  <c r="P59" i="32"/>
  <c r="P61" i="32"/>
  <c r="P62" i="32" s="1"/>
  <c r="P58" i="32"/>
  <c r="V60" i="30" l="1"/>
  <c r="V58" i="30"/>
  <c r="N59" i="30" s="1"/>
  <c r="D64" i="30"/>
  <c r="N64" i="30"/>
  <c r="G64" i="30"/>
  <c r="L60" i="31"/>
  <c r="S60" i="31"/>
  <c r="Q60" i="31"/>
  <c r="J60" i="31"/>
  <c r="D60" i="31"/>
  <c r="E64" i="30"/>
  <c r="I60" i="31"/>
  <c r="R60" i="31"/>
  <c r="C64" i="30"/>
  <c r="S61" i="31"/>
  <c r="S63" i="31"/>
  <c r="S66" i="31"/>
  <c r="I63" i="31"/>
  <c r="I66" i="31"/>
  <c r="I61" i="31"/>
  <c r="P63" i="31"/>
  <c r="P61" i="31"/>
  <c r="P66" i="31"/>
  <c r="F64" i="30"/>
  <c r="H64" i="30"/>
  <c r="J64" i="30"/>
  <c r="I64" i="30"/>
  <c r="L61" i="31"/>
  <c r="L63" i="31"/>
  <c r="L66" i="31"/>
  <c r="P60" i="31"/>
  <c r="G60" i="31"/>
  <c r="M64" i="30"/>
  <c r="P64" i="30"/>
  <c r="T64" i="30"/>
  <c r="O64" i="30"/>
  <c r="U63" i="31"/>
  <c r="U66" i="31"/>
  <c r="U61" i="31"/>
  <c r="R66" i="31"/>
  <c r="R61" i="31"/>
  <c r="R63" i="31"/>
  <c r="Q66" i="31"/>
  <c r="Q61" i="31"/>
  <c r="Q63" i="31"/>
  <c r="J66" i="31"/>
  <c r="J63" i="31"/>
  <c r="J61" i="31"/>
  <c r="U60" i="31"/>
  <c r="V60" i="31"/>
  <c r="G66" i="31"/>
  <c r="G61" i="31"/>
  <c r="G63" i="31"/>
  <c r="S64" i="30"/>
  <c r="E61" i="31"/>
  <c r="E63" i="31"/>
  <c r="E66" i="31"/>
  <c r="V66" i="31"/>
  <c r="V63" i="31"/>
  <c r="V61" i="31"/>
  <c r="R64" i="30"/>
  <c r="L64" i="30"/>
  <c r="K60" i="31"/>
  <c r="H60" i="31"/>
  <c r="M60" i="31"/>
  <c r="F60" i="31"/>
  <c r="N60" i="31"/>
  <c r="E60" i="31"/>
  <c r="T66" i="31"/>
  <c r="T61" i="31"/>
  <c r="T63" i="31"/>
  <c r="O60" i="31"/>
  <c r="Q64" i="30"/>
  <c r="U64" i="30"/>
  <c r="D66" i="31"/>
  <c r="D63" i="31"/>
  <c r="D61" i="31"/>
  <c r="O63" i="31"/>
  <c r="O66" i="31"/>
  <c r="O61" i="31"/>
  <c r="V61" i="32"/>
  <c r="C62" i="32"/>
  <c r="A62" i="32" s="1"/>
  <c r="A58" i="32"/>
  <c r="V59" i="32"/>
  <c r="T60" i="32" s="1"/>
  <c r="V64" i="32"/>
  <c r="T65" i="32" s="1"/>
  <c r="J59" i="30" l="1"/>
  <c r="P59" i="30"/>
  <c r="R59" i="30"/>
  <c r="L59" i="30"/>
  <c r="M59" i="30"/>
  <c r="I59" i="30"/>
  <c r="E59" i="30"/>
  <c r="F59" i="30"/>
  <c r="D59" i="30"/>
  <c r="O59" i="30"/>
  <c r="Q59" i="30"/>
  <c r="G59" i="30"/>
  <c r="H59" i="30"/>
  <c r="S59" i="30"/>
  <c r="K59" i="30"/>
  <c r="U59" i="30"/>
  <c r="T59" i="30"/>
  <c r="C59" i="30"/>
  <c r="K60" i="32"/>
  <c r="O60" i="32"/>
  <c r="P60" i="32"/>
  <c r="H65" i="32"/>
  <c r="I60" i="32"/>
  <c r="J65" i="32"/>
  <c r="H60" i="32"/>
  <c r="F65" i="32"/>
  <c r="K65" i="32"/>
  <c r="M65" i="32"/>
  <c r="C65" i="32"/>
  <c r="D65" i="32"/>
  <c r="D60" i="32"/>
  <c r="W63" i="31"/>
  <c r="U64" i="31" s="1"/>
  <c r="F60" i="32"/>
  <c r="S60" i="32"/>
  <c r="G60" i="32"/>
  <c r="L60" i="32"/>
  <c r="W66" i="31"/>
  <c r="D67" i="31" s="1"/>
  <c r="W61" i="31"/>
  <c r="J62" i="31" s="1"/>
  <c r="J60" i="32"/>
  <c r="C60" i="32"/>
  <c r="O65" i="32"/>
  <c r="B60" i="31"/>
  <c r="R60" i="32"/>
  <c r="P65" i="32"/>
  <c r="U60" i="32"/>
  <c r="M60" i="32"/>
  <c r="L65" i="32"/>
  <c r="Q60" i="32"/>
  <c r="R65" i="32"/>
  <c r="I65" i="32"/>
  <c r="G65" i="32"/>
  <c r="E65" i="32"/>
  <c r="Q65" i="32"/>
  <c r="U65" i="32"/>
  <c r="E60" i="32"/>
  <c r="S65" i="32"/>
  <c r="N60" i="32"/>
  <c r="N65" i="32"/>
  <c r="L64" i="31" l="1"/>
  <c r="Q64" i="31"/>
  <c r="G64" i="31"/>
  <c r="T62" i="31"/>
  <c r="E62" i="31"/>
  <c r="D62" i="31"/>
  <c r="D64" i="31"/>
  <c r="A60" i="32"/>
  <c r="O62" i="31"/>
  <c r="M62" i="31"/>
  <c r="S62" i="31"/>
  <c r="U62" i="31"/>
  <c r="R62" i="31"/>
  <c r="G62" i="31"/>
  <c r="Q62" i="31"/>
  <c r="H62" i="31"/>
  <c r="K62" i="31"/>
  <c r="I62" i="31"/>
  <c r="V62" i="31"/>
  <c r="F62" i="31"/>
  <c r="N62" i="31"/>
  <c r="L62" i="31"/>
  <c r="P62" i="31"/>
  <c r="N67" i="31"/>
  <c r="M67" i="31"/>
  <c r="H67" i="31"/>
  <c r="S67" i="31"/>
  <c r="F67" i="31"/>
  <c r="P67" i="31"/>
  <c r="K67" i="31"/>
  <c r="V67" i="31"/>
  <c r="J67" i="31"/>
  <c r="A65" i="32"/>
  <c r="T67" i="31"/>
  <c r="E67" i="31"/>
  <c r="Q67" i="31"/>
  <c r="L67" i="31"/>
  <c r="O67" i="31"/>
  <c r="I67" i="31"/>
  <c r="R67" i="31"/>
  <c r="G67" i="31"/>
  <c r="S64" i="31"/>
  <c r="R64" i="31"/>
  <c r="F64" i="31"/>
  <c r="N64" i="31"/>
  <c r="J64" i="31"/>
  <c r="P64" i="31"/>
  <c r="T64" i="31"/>
  <c r="M64" i="31"/>
  <c r="O64" i="31"/>
  <c r="V64" i="31"/>
  <c r="E64" i="31"/>
  <c r="I64" i="31"/>
  <c r="K64" i="31"/>
  <c r="H64" i="31"/>
  <c r="U67" i="31"/>
  <c r="B64" i="31" l="1"/>
  <c r="B67"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tc={29B71899-EAE6-465E-9CF6-96EFD6BE2CB2}</author>
  </authors>
  <commentList>
    <comment ref="M10" authorId="0" shapeId="0" xr:uid="{29B71899-EAE6-465E-9CF6-96EFD6BE2CB2}">
      <text>
        <t>[Threaded comment]
Your version of Excel allows you to read this threaded comment; however, any edits to it will get removed if the file is opened in a newer version of Excel. Learn more: https://go.microsoft.com/fwlink/?linkid=870924
Comment:
    City of London score will in reality be higher than 1 but no data recorded in ASHE for resident employees</t>
      </text>
    </comment>
  </commentList>
</comments>
</file>

<file path=xl/sharedStrings.xml><?xml version="1.0" encoding="utf-8"?>
<sst xmlns="http://schemas.openxmlformats.org/spreadsheetml/2006/main" count="12352" uniqueCount="2896">
  <si>
    <t>RV</t>
  </si>
  <si>
    <t>E02000001</t>
  </si>
  <si>
    <t>E02000002</t>
  </si>
  <si>
    <t>E02000003</t>
  </si>
  <si>
    <t>E02000004</t>
  </si>
  <si>
    <t>E02000005</t>
  </si>
  <si>
    <t>E02000007</t>
  </si>
  <si>
    <t>E02000008</t>
  </si>
  <si>
    <t>E02000009</t>
  </si>
  <si>
    <t>E02000010</t>
  </si>
  <si>
    <t>E02000011</t>
  </si>
  <si>
    <t>E02000012</t>
  </si>
  <si>
    <t>E02000013</t>
  </si>
  <si>
    <t>E02000014</t>
  </si>
  <si>
    <t>E02000015</t>
  </si>
  <si>
    <t>E02000016</t>
  </si>
  <si>
    <t>E02000017</t>
  </si>
  <si>
    <t>E02000018</t>
  </si>
  <si>
    <t>E02000019</t>
  </si>
  <si>
    <t>E02000020</t>
  </si>
  <si>
    <t>E02000021</t>
  </si>
  <si>
    <t>E02000022</t>
  </si>
  <si>
    <t>E02000023</t>
  </si>
  <si>
    <t>E02000024</t>
  </si>
  <si>
    <t>E02000025</t>
  </si>
  <si>
    <t>E02000026</t>
  </si>
  <si>
    <t>E02000027</t>
  </si>
  <si>
    <t>E02000028</t>
  </si>
  <si>
    <t>E02000029</t>
  </si>
  <si>
    <t>E02000030</t>
  </si>
  <si>
    <t>E02000031</t>
  </si>
  <si>
    <t>E02000032</t>
  </si>
  <si>
    <t>E02000033</t>
  </si>
  <si>
    <t>E02000034</t>
  </si>
  <si>
    <t>E02000035</t>
  </si>
  <si>
    <t>E02000036</t>
  </si>
  <si>
    <t>E02000037</t>
  </si>
  <si>
    <t>E02000038</t>
  </si>
  <si>
    <t>E02000039</t>
  </si>
  <si>
    <t>E02000040</t>
  </si>
  <si>
    <t>E02000041</t>
  </si>
  <si>
    <t>E02000042</t>
  </si>
  <si>
    <t>E02000043</t>
  </si>
  <si>
    <t>E02000044</t>
  </si>
  <si>
    <t>E02000045</t>
  </si>
  <si>
    <t>E02000046</t>
  </si>
  <si>
    <t>E02000047</t>
  </si>
  <si>
    <t>E02000048</t>
  </si>
  <si>
    <t>E02000049</t>
  </si>
  <si>
    <t>E02000050</t>
  </si>
  <si>
    <t>E02000051</t>
  </si>
  <si>
    <t>E02000052</t>
  </si>
  <si>
    <t>E02000053</t>
  </si>
  <si>
    <t>E02000054</t>
  </si>
  <si>
    <t>E02000055</t>
  </si>
  <si>
    <t>E02000056</t>
  </si>
  <si>
    <t>E02000057</t>
  </si>
  <si>
    <t>E02000058</t>
  </si>
  <si>
    <t>E02000059</t>
  </si>
  <si>
    <t>E02000060</t>
  </si>
  <si>
    <t>E02000061</t>
  </si>
  <si>
    <t>E02000062</t>
  </si>
  <si>
    <t>E02000063</t>
  </si>
  <si>
    <t>E02000064</t>
  </si>
  <si>
    <t>E02000065</t>
  </si>
  <si>
    <t>E02000066</t>
  </si>
  <si>
    <t>E02000067</t>
  </si>
  <si>
    <t>E02000068</t>
  </si>
  <si>
    <t>E02000069</t>
  </si>
  <si>
    <t>E02000070</t>
  </si>
  <si>
    <t>E02000071</t>
  </si>
  <si>
    <t>E02000072</t>
  </si>
  <si>
    <t>E02000073</t>
  </si>
  <si>
    <t>E02000074</t>
  </si>
  <si>
    <t>E02000075</t>
  </si>
  <si>
    <t>E02000077</t>
  </si>
  <si>
    <t>E02000078</t>
  </si>
  <si>
    <t>E02000079</t>
  </si>
  <si>
    <t>E02000080</t>
  </si>
  <si>
    <t>E02000081</t>
  </si>
  <si>
    <t>E02000082</t>
  </si>
  <si>
    <t>E02000083</t>
  </si>
  <si>
    <t>E02000084</t>
  </si>
  <si>
    <t>E02000085</t>
  </si>
  <si>
    <t>E02000086</t>
  </si>
  <si>
    <t>E02000087</t>
  </si>
  <si>
    <t>E02000088</t>
  </si>
  <si>
    <t>E02000089</t>
  </si>
  <si>
    <t>E02000090</t>
  </si>
  <si>
    <t>E02000091</t>
  </si>
  <si>
    <t>E02000092</t>
  </si>
  <si>
    <t>E02000093</t>
  </si>
  <si>
    <t>E02000094</t>
  </si>
  <si>
    <t>E02000095</t>
  </si>
  <si>
    <t>E02000096</t>
  </si>
  <si>
    <t>E02000097</t>
  </si>
  <si>
    <t>E02000098</t>
  </si>
  <si>
    <t>E02000099</t>
  </si>
  <si>
    <t>E02000100</t>
  </si>
  <si>
    <t>E02000101</t>
  </si>
  <si>
    <t>E02000102</t>
  </si>
  <si>
    <t>E02000103</t>
  </si>
  <si>
    <t>E02000104</t>
  </si>
  <si>
    <t>E02000105</t>
  </si>
  <si>
    <t>E02000106</t>
  </si>
  <si>
    <t>E02000107</t>
  </si>
  <si>
    <t>E02000108</t>
  </si>
  <si>
    <t>E02000109</t>
  </si>
  <si>
    <t>E02000110</t>
  </si>
  <si>
    <t>E02000111</t>
  </si>
  <si>
    <t>E02000112</t>
  </si>
  <si>
    <t>E02000113</t>
  </si>
  <si>
    <t>E02000114</t>
  </si>
  <si>
    <t>E02000115</t>
  </si>
  <si>
    <t>E02000116</t>
  </si>
  <si>
    <t>E02000117</t>
  </si>
  <si>
    <t>E02000118</t>
  </si>
  <si>
    <t>E02000119</t>
  </si>
  <si>
    <t>E02000120</t>
  </si>
  <si>
    <t>E02000121</t>
  </si>
  <si>
    <t>E02000122</t>
  </si>
  <si>
    <t>E02000123</t>
  </si>
  <si>
    <t>E02000124</t>
  </si>
  <si>
    <t>E02000125</t>
  </si>
  <si>
    <t>E02000126</t>
  </si>
  <si>
    <t>E02000127</t>
  </si>
  <si>
    <t>E02000128</t>
  </si>
  <si>
    <t>E02000130</t>
  </si>
  <si>
    <t>E02000131</t>
  </si>
  <si>
    <t>E02000132</t>
  </si>
  <si>
    <t>E02000133</t>
  </si>
  <si>
    <t>E02000134</t>
  </si>
  <si>
    <t>E02000135</t>
  </si>
  <si>
    <t>E02000136</t>
  </si>
  <si>
    <t>E02000137</t>
  </si>
  <si>
    <t>E02000138</t>
  </si>
  <si>
    <t>E02000139</t>
  </si>
  <si>
    <t>E02000140</t>
  </si>
  <si>
    <t>E02000141</t>
  </si>
  <si>
    <t>E02000142</t>
  </si>
  <si>
    <t>E02000144</t>
  </si>
  <si>
    <t>E02000145</t>
  </si>
  <si>
    <t>E02000146</t>
  </si>
  <si>
    <t>E02000147</t>
  </si>
  <si>
    <t>E02000148</t>
  </si>
  <si>
    <t>E02000149</t>
  </si>
  <si>
    <t>E02000150</t>
  </si>
  <si>
    <t>E02000151</t>
  </si>
  <si>
    <t>E02000152</t>
  </si>
  <si>
    <t>E02000153</t>
  </si>
  <si>
    <t>E02000154</t>
  </si>
  <si>
    <t>E02000155</t>
  </si>
  <si>
    <t>E02000156</t>
  </si>
  <si>
    <t>E02000157</t>
  </si>
  <si>
    <t>E02000158</t>
  </si>
  <si>
    <t>E02000159</t>
  </si>
  <si>
    <t>E02000160</t>
  </si>
  <si>
    <t>E02000161</t>
  </si>
  <si>
    <t>E02000162</t>
  </si>
  <si>
    <t>E02000163</t>
  </si>
  <si>
    <t>E02000165</t>
  </si>
  <si>
    <t>E02000166</t>
  </si>
  <si>
    <t>E02000167</t>
  </si>
  <si>
    <t>E02000168</t>
  </si>
  <si>
    <t>E02000169</t>
  </si>
  <si>
    <t>E02000170</t>
  </si>
  <si>
    <t>E02000171</t>
  </si>
  <si>
    <t>E02000172</t>
  </si>
  <si>
    <t>E02000173</t>
  </si>
  <si>
    <t>E02000174</t>
  </si>
  <si>
    <t>E02000175</t>
  </si>
  <si>
    <t>E02000176</t>
  </si>
  <si>
    <t>E02000177</t>
  </si>
  <si>
    <t>E02000178</t>
  </si>
  <si>
    <t>E02000179</t>
  </si>
  <si>
    <t>E02000180</t>
  </si>
  <si>
    <t>E02000181</t>
  </si>
  <si>
    <t>E02000182</t>
  </si>
  <si>
    <t>E02000183</t>
  </si>
  <si>
    <t>E02000184</t>
  </si>
  <si>
    <t>E02000185</t>
  </si>
  <si>
    <t>E02000186</t>
  </si>
  <si>
    <t>E02000187</t>
  </si>
  <si>
    <t>E02000188</t>
  </si>
  <si>
    <t>E02000189</t>
  </si>
  <si>
    <t>E02000190</t>
  </si>
  <si>
    <t>E02000191</t>
  </si>
  <si>
    <t>E02000192</t>
  </si>
  <si>
    <t>E02000193</t>
  </si>
  <si>
    <t>E02000194</t>
  </si>
  <si>
    <t>E02000195</t>
  </si>
  <si>
    <t>E02000196</t>
  </si>
  <si>
    <t>E02000197</t>
  </si>
  <si>
    <t>E02000198</t>
  </si>
  <si>
    <t>E02000199</t>
  </si>
  <si>
    <t>E02000200</t>
  </si>
  <si>
    <t>E02000201</t>
  </si>
  <si>
    <t>E02000202</t>
  </si>
  <si>
    <t>E02000203</t>
  </si>
  <si>
    <t>E02000204</t>
  </si>
  <si>
    <t>E02000206</t>
  </si>
  <si>
    <t>E02000207</t>
  </si>
  <si>
    <t>E02000208</t>
  </si>
  <si>
    <t>E02000209</t>
  </si>
  <si>
    <t>E02000210</t>
  </si>
  <si>
    <t>E02000211</t>
  </si>
  <si>
    <t>E02000212</t>
  </si>
  <si>
    <t>E02000213</t>
  </si>
  <si>
    <t>E02000214</t>
  </si>
  <si>
    <t>E02000215</t>
  </si>
  <si>
    <t>E02000216</t>
  </si>
  <si>
    <t>E02000217</t>
  </si>
  <si>
    <t>E02000218</t>
  </si>
  <si>
    <t>E02000219</t>
  </si>
  <si>
    <t>E02000220</t>
  </si>
  <si>
    <t>E02000221</t>
  </si>
  <si>
    <t>E02000222</t>
  </si>
  <si>
    <t>E02000223</t>
  </si>
  <si>
    <t>E02000224</t>
  </si>
  <si>
    <t>E02000225</t>
  </si>
  <si>
    <t>E02000226</t>
  </si>
  <si>
    <t>E02000227</t>
  </si>
  <si>
    <t>E02000228</t>
  </si>
  <si>
    <t>E02000229</t>
  </si>
  <si>
    <t>E02000230</t>
  </si>
  <si>
    <t>E02000231</t>
  </si>
  <si>
    <t>E02000232</t>
  </si>
  <si>
    <t>E02000233</t>
  </si>
  <si>
    <t>E02000234</t>
  </si>
  <si>
    <t>E02000235</t>
  </si>
  <si>
    <t>E02000236</t>
  </si>
  <si>
    <t>E02000237</t>
  </si>
  <si>
    <t>E02000238</t>
  </si>
  <si>
    <t>E02000239</t>
  </si>
  <si>
    <t>E02000240</t>
  </si>
  <si>
    <t>E02000241</t>
  </si>
  <si>
    <t>E02000242</t>
  </si>
  <si>
    <t>E02000243</t>
  </si>
  <si>
    <t>E02000244</t>
  </si>
  <si>
    <t>E02000245</t>
  </si>
  <si>
    <t>E02000246</t>
  </si>
  <si>
    <t>E02000247</t>
  </si>
  <si>
    <t>E02000248</t>
  </si>
  <si>
    <t>E02000249</t>
  </si>
  <si>
    <t>E02000250</t>
  </si>
  <si>
    <t>E02000251</t>
  </si>
  <si>
    <t>E02000252</t>
  </si>
  <si>
    <t>E02000253</t>
  </si>
  <si>
    <t>E02000254</t>
  </si>
  <si>
    <t>E02000255</t>
  </si>
  <si>
    <t>E02000256</t>
  </si>
  <si>
    <t>E02000257</t>
  </si>
  <si>
    <t>E02000258</t>
  </si>
  <si>
    <t>E02000259</t>
  </si>
  <si>
    <t>E02000260</t>
  </si>
  <si>
    <t>E02000261</t>
  </si>
  <si>
    <t>E02000262</t>
  </si>
  <si>
    <t>E02000263</t>
  </si>
  <si>
    <t>E02000264</t>
  </si>
  <si>
    <t>E02000265</t>
  </si>
  <si>
    <t>E02000266</t>
  </si>
  <si>
    <t>E02000267</t>
  </si>
  <si>
    <t>E02000268</t>
  </si>
  <si>
    <t>E02000269</t>
  </si>
  <si>
    <t>E02000270</t>
  </si>
  <si>
    <t>E02000271</t>
  </si>
  <si>
    <t>E02000272</t>
  </si>
  <si>
    <t>E02000274</t>
  </si>
  <si>
    <t>E02000275</t>
  </si>
  <si>
    <t>E02000276</t>
  </si>
  <si>
    <t>E02000277</t>
  </si>
  <si>
    <t>E02000278</t>
  </si>
  <si>
    <t>E02000279</t>
  </si>
  <si>
    <t>E02000280</t>
  </si>
  <si>
    <t>E02000281</t>
  </si>
  <si>
    <t>E02000282</t>
  </si>
  <si>
    <t>E02000283</t>
  </si>
  <si>
    <t>E02000284</t>
  </si>
  <si>
    <t>E02000285</t>
  </si>
  <si>
    <t>E02000286</t>
  </si>
  <si>
    <t>E02000287</t>
  </si>
  <si>
    <t>E02000288</t>
  </si>
  <si>
    <t>E02000289</t>
  </si>
  <si>
    <t>E02000290</t>
  </si>
  <si>
    <t>E02000291</t>
  </si>
  <si>
    <t>E02000292</t>
  </si>
  <si>
    <t>E02000293</t>
  </si>
  <si>
    <t>E02000294</t>
  </si>
  <si>
    <t>E02000295</t>
  </si>
  <si>
    <t>E02000296</t>
  </si>
  <si>
    <t>E02000297</t>
  </si>
  <si>
    <t>E02000298</t>
  </si>
  <si>
    <t>E02000299</t>
  </si>
  <si>
    <t>E02000300</t>
  </si>
  <si>
    <t>E02000301</t>
  </si>
  <si>
    <t>E02000302</t>
  </si>
  <si>
    <t>E02000303</t>
  </si>
  <si>
    <t>E02000304</t>
  </si>
  <si>
    <t>E02000305</t>
  </si>
  <si>
    <t>E02000306</t>
  </si>
  <si>
    <t>E02000307</t>
  </si>
  <si>
    <t>E02000308</t>
  </si>
  <si>
    <t>E02000309</t>
  </si>
  <si>
    <t>E02000311</t>
  </si>
  <si>
    <t>E02000312</t>
  </si>
  <si>
    <t>E02000313</t>
  </si>
  <si>
    <t>E02000314</t>
  </si>
  <si>
    <t>E02000315</t>
  </si>
  <si>
    <t>E02000316</t>
  </si>
  <si>
    <t>E02000317</t>
  </si>
  <si>
    <t>E02000318</t>
  </si>
  <si>
    <t>E02000319</t>
  </si>
  <si>
    <t>E02000320</t>
  </si>
  <si>
    <t>E02000321</t>
  </si>
  <si>
    <t>E02000323</t>
  </si>
  <si>
    <t>E02000324</t>
  </si>
  <si>
    <t>E02000326</t>
  </si>
  <si>
    <t>E02000327</t>
  </si>
  <si>
    <t>E02000328</t>
  </si>
  <si>
    <t>E02000329</t>
  </si>
  <si>
    <t>E02000331</t>
  </si>
  <si>
    <t>E02000332</t>
  </si>
  <si>
    <t>E02000333</t>
  </si>
  <si>
    <t>E02000334</t>
  </si>
  <si>
    <t>E02000335</t>
  </si>
  <si>
    <t>E02000337</t>
  </si>
  <si>
    <t>E02000339</t>
  </si>
  <si>
    <t>E02000340</t>
  </si>
  <si>
    <t>E02000341</t>
  </si>
  <si>
    <t>E02000342</t>
  </si>
  <si>
    <t>E02000343</t>
  </si>
  <si>
    <t>E02000344</t>
  </si>
  <si>
    <t>E02000345</t>
  </si>
  <si>
    <t>E02000346</t>
  </si>
  <si>
    <t>E02000347</t>
  </si>
  <si>
    <t>E02000348</t>
  </si>
  <si>
    <t>E02000350</t>
  </si>
  <si>
    <t>E02000351</t>
  </si>
  <si>
    <t>E02000352</t>
  </si>
  <si>
    <t>E02000353</t>
  </si>
  <si>
    <t>E02000354</t>
  </si>
  <si>
    <t>E02000355</t>
  </si>
  <si>
    <t>E02000356</t>
  </si>
  <si>
    <t>E02000357</t>
  </si>
  <si>
    <t>E02000358</t>
  </si>
  <si>
    <t>E02000359</t>
  </si>
  <si>
    <t>E02000360</t>
  </si>
  <si>
    <t>E02000361</t>
  </si>
  <si>
    <t>E02000362</t>
  </si>
  <si>
    <t>E02000363</t>
  </si>
  <si>
    <t>E02000364</t>
  </si>
  <si>
    <t>E02000365</t>
  </si>
  <si>
    <t>E02000366</t>
  </si>
  <si>
    <t>E02000367</t>
  </si>
  <si>
    <t>E02000368</t>
  </si>
  <si>
    <t>E02000369</t>
  </si>
  <si>
    <t>E02000370</t>
  </si>
  <si>
    <t>E02000371</t>
  </si>
  <si>
    <t>E02000372</t>
  </si>
  <si>
    <t>E02000373</t>
  </si>
  <si>
    <t>E02000374</t>
  </si>
  <si>
    <t>E02000375</t>
  </si>
  <si>
    <t>E02000376</t>
  </si>
  <si>
    <t>E02000377</t>
  </si>
  <si>
    <t>E02000378</t>
  </si>
  <si>
    <t>E02000379</t>
  </si>
  <si>
    <t>E02000380</t>
  </si>
  <si>
    <t>E02000381</t>
  </si>
  <si>
    <t>E02000382</t>
  </si>
  <si>
    <t>E02000383</t>
  </si>
  <si>
    <t>E02000384</t>
  </si>
  <si>
    <t>E02000385</t>
  </si>
  <si>
    <t>E02000386</t>
  </si>
  <si>
    <t>E02000387</t>
  </si>
  <si>
    <t>E02000388</t>
  </si>
  <si>
    <t>E02000389</t>
  </si>
  <si>
    <t>E02000390</t>
  </si>
  <si>
    <t>E02000391</t>
  </si>
  <si>
    <t>E02000392</t>
  </si>
  <si>
    <t>E02000393</t>
  </si>
  <si>
    <t>E02000394</t>
  </si>
  <si>
    <t>E02000395</t>
  </si>
  <si>
    <t>E02000396</t>
  </si>
  <si>
    <t>E02000397</t>
  </si>
  <si>
    <t>E02000398</t>
  </si>
  <si>
    <t>E02000400</t>
  </si>
  <si>
    <t>E02000401</t>
  </si>
  <si>
    <t>E02000402</t>
  </si>
  <si>
    <t>E02000403</t>
  </si>
  <si>
    <t>E02000404</t>
  </si>
  <si>
    <t>E02000405</t>
  </si>
  <si>
    <t>E02000406</t>
  </si>
  <si>
    <t>E02000407</t>
  </si>
  <si>
    <t>E02000408</t>
  </si>
  <si>
    <t>E02000409</t>
  </si>
  <si>
    <t>E02000410</t>
  </si>
  <si>
    <t>E02000411</t>
  </si>
  <si>
    <t>E02000412</t>
  </si>
  <si>
    <t>E02000413</t>
  </si>
  <si>
    <t>E02000414</t>
  </si>
  <si>
    <t>E02000415</t>
  </si>
  <si>
    <t>E02000416</t>
  </si>
  <si>
    <t>E02000417</t>
  </si>
  <si>
    <t>E02000418</t>
  </si>
  <si>
    <t>E02000419</t>
  </si>
  <si>
    <t>E02000420</t>
  </si>
  <si>
    <t>E02000421</t>
  </si>
  <si>
    <t>E02000422</t>
  </si>
  <si>
    <t>E02000423</t>
  </si>
  <si>
    <t>E02000424</t>
  </si>
  <si>
    <t>E02000425</t>
  </si>
  <si>
    <t>E02000426</t>
  </si>
  <si>
    <t>E02000427</t>
  </si>
  <si>
    <t>E02000428</t>
  </si>
  <si>
    <t>E02000429</t>
  </si>
  <si>
    <t>E02000430</t>
  </si>
  <si>
    <t>E02000431</t>
  </si>
  <si>
    <t>E02000432</t>
  </si>
  <si>
    <t>E02000433</t>
  </si>
  <si>
    <t>E02000434</t>
  </si>
  <si>
    <t>E02000435</t>
  </si>
  <si>
    <t>E02000436</t>
  </si>
  <si>
    <t>E02000437</t>
  </si>
  <si>
    <t>E02000438</t>
  </si>
  <si>
    <t>E02000439</t>
  </si>
  <si>
    <t>E02000440</t>
  </si>
  <si>
    <t>E02000441</t>
  </si>
  <si>
    <t>E02000442</t>
  </si>
  <si>
    <t>E02000443</t>
  </si>
  <si>
    <t>E02000444</t>
  </si>
  <si>
    <t>E02000445</t>
  </si>
  <si>
    <t>E02000447</t>
  </si>
  <si>
    <t>E02000448</t>
  </si>
  <si>
    <t>E02000449</t>
  </si>
  <si>
    <t>E02000451</t>
  </si>
  <si>
    <t>E02000452</t>
  </si>
  <si>
    <t>E02000453</t>
  </si>
  <si>
    <t>E02000454</t>
  </si>
  <si>
    <t>E02000455</t>
  </si>
  <si>
    <t>E02000456</t>
  </si>
  <si>
    <t>E02000457</t>
  </si>
  <si>
    <t>E02000459</t>
  </si>
  <si>
    <t>E02000460</t>
  </si>
  <si>
    <t>E02000461</t>
  </si>
  <si>
    <t>E02000462</t>
  </si>
  <si>
    <t>E02000463</t>
  </si>
  <si>
    <t>E02000464</t>
  </si>
  <si>
    <t>E02000465</t>
  </si>
  <si>
    <t>E02000466</t>
  </si>
  <si>
    <t>E02000467</t>
  </si>
  <si>
    <t>E02000468</t>
  </si>
  <si>
    <t>E02000469</t>
  </si>
  <si>
    <t>E02000470</t>
  </si>
  <si>
    <t>E02000471</t>
  </si>
  <si>
    <t>E02000472</t>
  </si>
  <si>
    <t>E02000473</t>
  </si>
  <si>
    <t>E02000474</t>
  </si>
  <si>
    <t>E02000475</t>
  </si>
  <si>
    <t>E02000476</t>
  </si>
  <si>
    <t>E02000477</t>
  </si>
  <si>
    <t>E02000478</t>
  </si>
  <si>
    <t>E02000479</t>
  </si>
  <si>
    <t>E02000480</t>
  </si>
  <si>
    <t>E02000481</t>
  </si>
  <si>
    <t>E02000482</t>
  </si>
  <si>
    <t>E02000483</t>
  </si>
  <si>
    <t>E02000484</t>
  </si>
  <si>
    <t>E02000485</t>
  </si>
  <si>
    <t>E02000486</t>
  </si>
  <si>
    <t>E02000487</t>
  </si>
  <si>
    <t>E02000488</t>
  </si>
  <si>
    <t>E02000489</t>
  </si>
  <si>
    <t>E02000490</t>
  </si>
  <si>
    <t>E02000491</t>
  </si>
  <si>
    <t>E02000492</t>
  </si>
  <si>
    <t>E02000493</t>
  </si>
  <si>
    <t>E02000494</t>
  </si>
  <si>
    <t>E02000495</t>
  </si>
  <si>
    <t>E02000496</t>
  </si>
  <si>
    <t>E02000497</t>
  </si>
  <si>
    <t>E02000498</t>
  </si>
  <si>
    <t>E02000499</t>
  </si>
  <si>
    <t>E02000500</t>
  </si>
  <si>
    <t>E02000501</t>
  </si>
  <si>
    <t>E02000502</t>
  </si>
  <si>
    <t>E02000503</t>
  </si>
  <si>
    <t>E02000504</t>
  </si>
  <si>
    <t>E02000506</t>
  </si>
  <si>
    <t>E02000507</t>
  </si>
  <si>
    <t>E02000508</t>
  </si>
  <si>
    <t>E02000509</t>
  </si>
  <si>
    <t>E02000510</t>
  </si>
  <si>
    <t>E02000511</t>
  </si>
  <si>
    <t>E02000512</t>
  </si>
  <si>
    <t>E02000513</t>
  </si>
  <si>
    <t>E02000514</t>
  </si>
  <si>
    <t>E02000515</t>
  </si>
  <si>
    <t>E02000516</t>
  </si>
  <si>
    <t>E02000517</t>
  </si>
  <si>
    <t>E02000518</t>
  </si>
  <si>
    <t>E02000519</t>
  </si>
  <si>
    <t>E02000520</t>
  </si>
  <si>
    <t>E02000521</t>
  </si>
  <si>
    <t>E02000522</t>
  </si>
  <si>
    <t>E02000523</t>
  </si>
  <si>
    <t>E02000524</t>
  </si>
  <si>
    <t>E02000525</t>
  </si>
  <si>
    <t>E02000526</t>
  </si>
  <si>
    <t>E02000528</t>
  </si>
  <si>
    <t>E02000529</t>
  </si>
  <si>
    <t>E02000530</t>
  </si>
  <si>
    <t>E02000531</t>
  </si>
  <si>
    <t>E02000532</t>
  </si>
  <si>
    <t>E02000533</t>
  </si>
  <si>
    <t>E02000534</t>
  </si>
  <si>
    <t>E02000535</t>
  </si>
  <si>
    <t>E02000536</t>
  </si>
  <si>
    <t>E02000537</t>
  </si>
  <si>
    <t>E02000538</t>
  </si>
  <si>
    <t>E02000539</t>
  </si>
  <si>
    <t>E02000540</t>
  </si>
  <si>
    <t>E02000541</t>
  </si>
  <si>
    <t>E02000542</t>
  </si>
  <si>
    <t>E02000543</t>
  </si>
  <si>
    <t>E02000544</t>
  </si>
  <si>
    <t>E02000545</t>
  </si>
  <si>
    <t>E02000546</t>
  </si>
  <si>
    <t>E02000547</t>
  </si>
  <si>
    <t>E02000548</t>
  </si>
  <si>
    <t>E02000549</t>
  </si>
  <si>
    <t>E02000550</t>
  </si>
  <si>
    <t>E02000551</t>
  </si>
  <si>
    <t>E02000552</t>
  </si>
  <si>
    <t>E02000553</t>
  </si>
  <si>
    <t>E02000554</t>
  </si>
  <si>
    <t>E02000555</t>
  </si>
  <si>
    <t>E02000556</t>
  </si>
  <si>
    <t>E02000557</t>
  </si>
  <si>
    <t>E02000558</t>
  </si>
  <si>
    <t>E02000559</t>
  </si>
  <si>
    <t>E02000560</t>
  </si>
  <si>
    <t>E02000561</t>
  </si>
  <si>
    <t>E02000562</t>
  </si>
  <si>
    <t>E02000563</t>
  </si>
  <si>
    <t>E02000564</t>
  </si>
  <si>
    <t>E02000565</t>
  </si>
  <si>
    <t>E02000566</t>
  </si>
  <si>
    <t>E02000567</t>
  </si>
  <si>
    <t>E02000568</t>
  </si>
  <si>
    <t>E02000569</t>
  </si>
  <si>
    <t>E02000570</t>
  </si>
  <si>
    <t>E02000571</t>
  </si>
  <si>
    <t>E02000572</t>
  </si>
  <si>
    <t>E02000573</t>
  </si>
  <si>
    <t>E02000574</t>
  </si>
  <si>
    <t>E02000575</t>
  </si>
  <si>
    <t>E02000576</t>
  </si>
  <si>
    <t>E02000577</t>
  </si>
  <si>
    <t>E02000578</t>
  </si>
  <si>
    <t>E02000579</t>
  </si>
  <si>
    <t>E02000580</t>
  </si>
  <si>
    <t>E02000581</t>
  </si>
  <si>
    <t>E02000582</t>
  </si>
  <si>
    <t>E02000583</t>
  </si>
  <si>
    <t>E02000584</t>
  </si>
  <si>
    <t>E02000585</t>
  </si>
  <si>
    <t>E02000586</t>
  </si>
  <si>
    <t>E02000587</t>
  </si>
  <si>
    <t>E02000588</t>
  </si>
  <si>
    <t>E02000589</t>
  </si>
  <si>
    <t>E02000590</t>
  </si>
  <si>
    <t>E02000591</t>
  </si>
  <si>
    <t>E02000592</t>
  </si>
  <si>
    <t>E02000593</t>
  </si>
  <si>
    <t>E02000594</t>
  </si>
  <si>
    <t>E02000595</t>
  </si>
  <si>
    <t>E02000596</t>
  </si>
  <si>
    <t>E02000597</t>
  </si>
  <si>
    <t>E02000598</t>
  </si>
  <si>
    <t>E02000599</t>
  </si>
  <si>
    <t>E02000600</t>
  </si>
  <si>
    <t>E02000601</t>
  </si>
  <si>
    <t>E02000602</t>
  </si>
  <si>
    <t>E02000603</t>
  </si>
  <si>
    <t>E02000604</t>
  </si>
  <si>
    <t>E02000605</t>
  </si>
  <si>
    <t>E02000606</t>
  </si>
  <si>
    <t>E02000607</t>
  </si>
  <si>
    <t>E02000608</t>
  </si>
  <si>
    <t>E02000609</t>
  </si>
  <si>
    <t>E02000610</t>
  </si>
  <si>
    <t>E02000611</t>
  </si>
  <si>
    <t>E02000612</t>
  </si>
  <si>
    <t>E02000613</t>
  </si>
  <si>
    <t>E02000614</t>
  </si>
  <si>
    <t>E02000615</t>
  </si>
  <si>
    <t>E02000616</t>
  </si>
  <si>
    <t>E02000617</t>
  </si>
  <si>
    <t>E02000619</t>
  </si>
  <si>
    <t>E02000620</t>
  </si>
  <si>
    <t>E02000621</t>
  </si>
  <si>
    <t>E02000622</t>
  </si>
  <si>
    <t>E02000623</t>
  </si>
  <si>
    <t>E02000624</t>
  </si>
  <si>
    <t>E02000625</t>
  </si>
  <si>
    <t>E02000626</t>
  </si>
  <si>
    <t>E02000627</t>
  </si>
  <si>
    <t>E02000628</t>
  </si>
  <si>
    <t>E02000629</t>
  </si>
  <si>
    <t>E02000630</t>
  </si>
  <si>
    <t>E02000631</t>
  </si>
  <si>
    <t>E02000632</t>
  </si>
  <si>
    <t>E02000633</t>
  </si>
  <si>
    <t>E02000634</t>
  </si>
  <si>
    <t>E02000635</t>
  </si>
  <si>
    <t>E02000636</t>
  </si>
  <si>
    <t>E02000637</t>
  </si>
  <si>
    <t>E02000638</t>
  </si>
  <si>
    <t>E02000639</t>
  </si>
  <si>
    <t>E02000640</t>
  </si>
  <si>
    <t>E02000641</t>
  </si>
  <si>
    <t>E02000642</t>
  </si>
  <si>
    <t>E02000643</t>
  </si>
  <si>
    <t>E02000644</t>
  </si>
  <si>
    <t>E02000645</t>
  </si>
  <si>
    <t>E02000646</t>
  </si>
  <si>
    <t>E02000647</t>
  </si>
  <si>
    <t>E02000648</t>
  </si>
  <si>
    <t>E02000649</t>
  </si>
  <si>
    <t>E02000650</t>
  </si>
  <si>
    <t>E02000651</t>
  </si>
  <si>
    <t>E02000652</t>
  </si>
  <si>
    <t>E02000653</t>
  </si>
  <si>
    <t>E02000654</t>
  </si>
  <si>
    <t>E02000655</t>
  </si>
  <si>
    <t>E02000657</t>
  </si>
  <si>
    <t>E02000658</t>
  </si>
  <si>
    <t>E02000659</t>
  </si>
  <si>
    <t>E02000660</t>
  </si>
  <si>
    <t>E02000661</t>
  </si>
  <si>
    <t>E02000662</t>
  </si>
  <si>
    <t>E02000663</t>
  </si>
  <si>
    <t>E02000664</t>
  </si>
  <si>
    <t>E02000665</t>
  </si>
  <si>
    <t>E02000666</t>
  </si>
  <si>
    <t>E02000667</t>
  </si>
  <si>
    <t>E02000668</t>
  </si>
  <si>
    <t>E02000669</t>
  </si>
  <si>
    <t>E02000670</t>
  </si>
  <si>
    <t>E02000671</t>
  </si>
  <si>
    <t>E02000672</t>
  </si>
  <si>
    <t>E02000673</t>
  </si>
  <si>
    <t>E02000674</t>
  </si>
  <si>
    <t>E02000675</t>
  </si>
  <si>
    <t>E02000676</t>
  </si>
  <si>
    <t>E02000677</t>
  </si>
  <si>
    <t>E02000678</t>
  </si>
  <si>
    <t>E02000679</t>
  </si>
  <si>
    <t>E02000680</t>
  </si>
  <si>
    <t>E02000681</t>
  </si>
  <si>
    <t>E02000682</t>
  </si>
  <si>
    <t>E02000683</t>
  </si>
  <si>
    <t>E02000685</t>
  </si>
  <si>
    <t>E02000686</t>
  </si>
  <si>
    <t>E02000687</t>
  </si>
  <si>
    <t>E02000689</t>
  </si>
  <si>
    <t>E02000690</t>
  </si>
  <si>
    <t>E02000691</t>
  </si>
  <si>
    <t>E02000692</t>
  </si>
  <si>
    <t>E02000693</t>
  </si>
  <si>
    <t>E02000694</t>
  </si>
  <si>
    <t>E02000695</t>
  </si>
  <si>
    <t>E02000696</t>
  </si>
  <si>
    <t>E02000697</t>
  </si>
  <si>
    <t>E02000698</t>
  </si>
  <si>
    <t>E02000699</t>
  </si>
  <si>
    <t>E02000700</t>
  </si>
  <si>
    <t>E02000701</t>
  </si>
  <si>
    <t>E02000702</t>
  </si>
  <si>
    <t>E02000703</t>
  </si>
  <si>
    <t>E02000704</t>
  </si>
  <si>
    <t>E02000705</t>
  </si>
  <si>
    <t>E02000706</t>
  </si>
  <si>
    <t>E02000707</t>
  </si>
  <si>
    <t>E02000708</t>
  </si>
  <si>
    <t>E02000709</t>
  </si>
  <si>
    <t>E02000710</t>
  </si>
  <si>
    <t>E02000711</t>
  </si>
  <si>
    <t>E02000712</t>
  </si>
  <si>
    <t>E02000713</t>
  </si>
  <si>
    <t>E02000714</t>
  </si>
  <si>
    <t>E02000715</t>
  </si>
  <si>
    <t>E02000716</t>
  </si>
  <si>
    <t>E02000717</t>
  </si>
  <si>
    <t>E02000718</t>
  </si>
  <si>
    <t>E02000719</t>
  </si>
  <si>
    <t>E02000720</t>
  </si>
  <si>
    <t>E02000721</t>
  </si>
  <si>
    <t>E02000722</t>
  </si>
  <si>
    <t>E02000723</t>
  </si>
  <si>
    <t>E02000724</t>
  </si>
  <si>
    <t>E02000725</t>
  </si>
  <si>
    <t>E02000726</t>
  </si>
  <si>
    <t>E02000727</t>
  </si>
  <si>
    <t>E02000728</t>
  </si>
  <si>
    <t>E02000729</t>
  </si>
  <si>
    <t>E02000730</t>
  </si>
  <si>
    <t>E02000731</t>
  </si>
  <si>
    <t>E02000732</t>
  </si>
  <si>
    <t>E02000733</t>
  </si>
  <si>
    <t>E02000734</t>
  </si>
  <si>
    <t>E02000735</t>
  </si>
  <si>
    <t>E02000736</t>
  </si>
  <si>
    <t>E02000737</t>
  </si>
  <si>
    <t>E02000738</t>
  </si>
  <si>
    <t>E02000739</t>
  </si>
  <si>
    <t>E02000740</t>
  </si>
  <si>
    <t>E02000741</t>
  </si>
  <si>
    <t>E02000742</t>
  </si>
  <si>
    <t>E02000743</t>
  </si>
  <si>
    <t>E02000744</t>
  </si>
  <si>
    <t>E02000745</t>
  </si>
  <si>
    <t>E02000746</t>
  </si>
  <si>
    <t>E02000747</t>
  </si>
  <si>
    <t>E02000748</t>
  </si>
  <si>
    <t>E02000749</t>
  </si>
  <si>
    <t>E02000750</t>
  </si>
  <si>
    <t>E02000751</t>
  </si>
  <si>
    <t>E02000752</t>
  </si>
  <si>
    <t>E02000753</t>
  </si>
  <si>
    <t>E02000754</t>
  </si>
  <si>
    <t>E02000755</t>
  </si>
  <si>
    <t>E02000756</t>
  </si>
  <si>
    <t>E02000757</t>
  </si>
  <si>
    <t>E02000758</t>
  </si>
  <si>
    <t>E02000759</t>
  </si>
  <si>
    <t>E02000760</t>
  </si>
  <si>
    <t>E02000762</t>
  </si>
  <si>
    <t>E02000763</t>
  </si>
  <si>
    <t>E02000764</t>
  </si>
  <si>
    <t>E02000765</t>
  </si>
  <si>
    <t>E02000767</t>
  </si>
  <si>
    <t>E02000768</t>
  </si>
  <si>
    <t>E02000769</t>
  </si>
  <si>
    <t>E02000770</t>
  </si>
  <si>
    <t>E02000772</t>
  </si>
  <si>
    <t>E02000773</t>
  </si>
  <si>
    <t>E02000774</t>
  </si>
  <si>
    <t>E02000776</t>
  </si>
  <si>
    <t>E02000777</t>
  </si>
  <si>
    <t>E02000779</t>
  </si>
  <si>
    <t>E02000780</t>
  </si>
  <si>
    <t>E02000781</t>
  </si>
  <si>
    <t>E02000782</t>
  </si>
  <si>
    <t>E02000783</t>
  </si>
  <si>
    <t>E02000784</t>
  </si>
  <si>
    <t>E02000785</t>
  </si>
  <si>
    <t>E02000786</t>
  </si>
  <si>
    <t>E02000787</t>
  </si>
  <si>
    <t>E02000788</t>
  </si>
  <si>
    <t>E02000789</t>
  </si>
  <si>
    <t>E02000790</t>
  </si>
  <si>
    <t>E02000791</t>
  </si>
  <si>
    <t>E02000792</t>
  </si>
  <si>
    <t>E02000793</t>
  </si>
  <si>
    <t>E02000794</t>
  </si>
  <si>
    <t>E02000795</t>
  </si>
  <si>
    <t>E02000796</t>
  </si>
  <si>
    <t>E02000797</t>
  </si>
  <si>
    <t>E02000798</t>
  </si>
  <si>
    <t>E02000799</t>
  </si>
  <si>
    <t>E02000800</t>
  </si>
  <si>
    <t>E02000801</t>
  </si>
  <si>
    <t>E02000802</t>
  </si>
  <si>
    <t>E02000803</t>
  </si>
  <si>
    <t>E02000804</t>
  </si>
  <si>
    <t>E02000805</t>
  </si>
  <si>
    <t>E02000806</t>
  </si>
  <si>
    <t>E02000807</t>
  </si>
  <si>
    <t>E02000808</t>
  </si>
  <si>
    <t>E02000809</t>
  </si>
  <si>
    <t>E02000810</t>
  </si>
  <si>
    <t>E02000812</t>
  </si>
  <si>
    <t>E02000813</t>
  </si>
  <si>
    <t>E02000814</t>
  </si>
  <si>
    <t>E02000815</t>
  </si>
  <si>
    <t>E02000816</t>
  </si>
  <si>
    <t>E02000817</t>
  </si>
  <si>
    <t>E02000818</t>
  </si>
  <si>
    <t>E02000819</t>
  </si>
  <si>
    <t>E02000820</t>
  </si>
  <si>
    <t>E02000821</t>
  </si>
  <si>
    <t>E02000822</t>
  </si>
  <si>
    <t>E02000823</t>
  </si>
  <si>
    <t>E02000824</t>
  </si>
  <si>
    <t>E02000825</t>
  </si>
  <si>
    <t>E02000826</t>
  </si>
  <si>
    <t>E02000827</t>
  </si>
  <si>
    <t>E02000828</t>
  </si>
  <si>
    <t>E02000829</t>
  </si>
  <si>
    <t>E02000830</t>
  </si>
  <si>
    <t>E02000831</t>
  </si>
  <si>
    <t>E02000832</t>
  </si>
  <si>
    <t>E02000833</t>
  </si>
  <si>
    <t>E02000834</t>
  </si>
  <si>
    <t>E02000835</t>
  </si>
  <si>
    <t>E02000836</t>
  </si>
  <si>
    <t>E02000837</t>
  </si>
  <si>
    <t>E02000838</t>
  </si>
  <si>
    <t>E02000839</t>
  </si>
  <si>
    <t>E02000840</t>
  </si>
  <si>
    <t>E02000841</t>
  </si>
  <si>
    <t>E02000842</t>
  </si>
  <si>
    <t>E02000843</t>
  </si>
  <si>
    <t>E02000844</t>
  </si>
  <si>
    <t>E02000845</t>
  </si>
  <si>
    <t>E02000846</t>
  </si>
  <si>
    <t>E02000847</t>
  </si>
  <si>
    <t>E02000848</t>
  </si>
  <si>
    <t>E02000849</t>
  </si>
  <si>
    <t>E02000850</t>
  </si>
  <si>
    <t>E02000851</t>
  </si>
  <si>
    <t>E02000852</t>
  </si>
  <si>
    <t>E02000853</t>
  </si>
  <si>
    <t>E02000854</t>
  </si>
  <si>
    <t>E02000855</t>
  </si>
  <si>
    <t>E02000856</t>
  </si>
  <si>
    <t>E02000857</t>
  </si>
  <si>
    <t>E02000858</t>
  </si>
  <si>
    <t>E02000859</t>
  </si>
  <si>
    <t>E02000860</t>
  </si>
  <si>
    <t>E02000861</t>
  </si>
  <si>
    <t>E02000863</t>
  </si>
  <si>
    <t>E02000864</t>
  </si>
  <si>
    <t>E02000865</t>
  </si>
  <si>
    <t>E02000866</t>
  </si>
  <si>
    <t>E02000867</t>
  </si>
  <si>
    <t>E02000868</t>
  </si>
  <si>
    <t>E02000869</t>
  </si>
  <si>
    <t>E02000870</t>
  </si>
  <si>
    <t>E02000871</t>
  </si>
  <si>
    <t>E02000872</t>
  </si>
  <si>
    <t>E02000873</t>
  </si>
  <si>
    <t>E02000874</t>
  </si>
  <si>
    <t>E02000875</t>
  </si>
  <si>
    <t>E02000876</t>
  </si>
  <si>
    <t>E02000877</t>
  </si>
  <si>
    <t>E02000878</t>
  </si>
  <si>
    <t>E02000879</t>
  </si>
  <si>
    <t>E02000880</t>
  </si>
  <si>
    <t>E02000881</t>
  </si>
  <si>
    <t>E02000882</t>
  </si>
  <si>
    <t>E02000883</t>
  </si>
  <si>
    <t>E02000884</t>
  </si>
  <si>
    <t>E02000885</t>
  </si>
  <si>
    <t>E02000886</t>
  </si>
  <si>
    <t>E02000887</t>
  </si>
  <si>
    <t>E02000888</t>
  </si>
  <si>
    <t>E02000889</t>
  </si>
  <si>
    <t>E02000890</t>
  </si>
  <si>
    <t>E02000891</t>
  </si>
  <si>
    <t>E02000893</t>
  </si>
  <si>
    <t>E02000894</t>
  </si>
  <si>
    <t>E02000895</t>
  </si>
  <si>
    <t>E02000896</t>
  </si>
  <si>
    <t>E02000897</t>
  </si>
  <si>
    <t>E02000898</t>
  </si>
  <si>
    <t>E02000899</t>
  </si>
  <si>
    <t>E02000900</t>
  </si>
  <si>
    <t>E02000901</t>
  </si>
  <si>
    <t>E02000902</t>
  </si>
  <si>
    <t>E02000903</t>
  </si>
  <si>
    <t>E02000904</t>
  </si>
  <si>
    <t>E02000905</t>
  </si>
  <si>
    <t>E02000906</t>
  </si>
  <si>
    <t>E02000907</t>
  </si>
  <si>
    <t>E02000908</t>
  </si>
  <si>
    <t>E02000909</t>
  </si>
  <si>
    <t>E02000910</t>
  </si>
  <si>
    <t>E02000911</t>
  </si>
  <si>
    <t>E02000912</t>
  </si>
  <si>
    <t>E02000913</t>
  </si>
  <si>
    <t>E02000914</t>
  </si>
  <si>
    <t>E02000915</t>
  </si>
  <si>
    <t>E02000916</t>
  </si>
  <si>
    <t>E02000917</t>
  </si>
  <si>
    <t>E02000918</t>
  </si>
  <si>
    <t>E02000919</t>
  </si>
  <si>
    <t>E02000920</t>
  </si>
  <si>
    <t>E02000921</t>
  </si>
  <si>
    <t>E02000922</t>
  </si>
  <si>
    <t>E02000923</t>
  </si>
  <si>
    <t>E02000924</t>
  </si>
  <si>
    <t>E02000925</t>
  </si>
  <si>
    <t>E02000926</t>
  </si>
  <si>
    <t>E02000927</t>
  </si>
  <si>
    <t>E02000928</t>
  </si>
  <si>
    <t>E02000929</t>
  </si>
  <si>
    <t>E02000930</t>
  </si>
  <si>
    <t>E02000931</t>
  </si>
  <si>
    <t>E02000932</t>
  </si>
  <si>
    <t>E02000933</t>
  </si>
  <si>
    <t>E02000934</t>
  </si>
  <si>
    <t>E02000935</t>
  </si>
  <si>
    <t>E02000936</t>
  </si>
  <si>
    <t>E02000937</t>
  </si>
  <si>
    <t>E02000938</t>
  </si>
  <si>
    <t>E02000939</t>
  </si>
  <si>
    <t>E02000940</t>
  </si>
  <si>
    <t>E02000941</t>
  </si>
  <si>
    <t>E02000942</t>
  </si>
  <si>
    <t>E02000943</t>
  </si>
  <si>
    <t>E02000944</t>
  </si>
  <si>
    <t>E02000945</t>
  </si>
  <si>
    <t>E02000946</t>
  </si>
  <si>
    <t>E02000947</t>
  </si>
  <si>
    <t>E02000948</t>
  </si>
  <si>
    <t>E02000949</t>
  </si>
  <si>
    <t>E02000950</t>
  </si>
  <si>
    <t>E02000951</t>
  </si>
  <si>
    <t>E02000952</t>
  </si>
  <si>
    <t>E02000953</t>
  </si>
  <si>
    <t>E02000954</t>
  </si>
  <si>
    <t>E02000955</t>
  </si>
  <si>
    <t>E02000956</t>
  </si>
  <si>
    <t>E02000957</t>
  </si>
  <si>
    <t>E02000958</t>
  </si>
  <si>
    <t>E02000959</t>
  </si>
  <si>
    <t>E02000960</t>
  </si>
  <si>
    <t>E02000961</t>
  </si>
  <si>
    <t>E02000962</t>
  </si>
  <si>
    <t>E02000963</t>
  </si>
  <si>
    <t>E02000964</t>
  </si>
  <si>
    <t>E02000965</t>
  </si>
  <si>
    <t>E02000966</t>
  </si>
  <si>
    <t>E02000967</t>
  </si>
  <si>
    <t>E02000968</t>
  </si>
  <si>
    <t>E02000969</t>
  </si>
  <si>
    <t>E02000970</t>
  </si>
  <si>
    <t>E02000971</t>
  </si>
  <si>
    <t>E02000972</t>
  </si>
  <si>
    <t>E02000973</t>
  </si>
  <si>
    <t>E02000974</t>
  </si>
  <si>
    <t>E02000975</t>
  </si>
  <si>
    <t>E02000976</t>
  </si>
  <si>
    <t>E02000977</t>
  </si>
  <si>
    <t>E02000978</t>
  </si>
  <si>
    <t>E02000979</t>
  </si>
  <si>
    <t>E02000980</t>
  </si>
  <si>
    <t>E02000981</t>
  </si>
  <si>
    <t>E02000982</t>
  </si>
  <si>
    <t>E02000983</t>
  </si>
  <si>
    <t>E02006782</t>
  </si>
  <si>
    <t>E02006783</t>
  </si>
  <si>
    <t>E02006784</t>
  </si>
  <si>
    <t>E02006785</t>
  </si>
  <si>
    <t>E02006786</t>
  </si>
  <si>
    <t>E02006787</t>
  </si>
  <si>
    <t>E02006788</t>
  </si>
  <si>
    <t>E02006789</t>
  </si>
  <si>
    <t>E02006791</t>
  </si>
  <si>
    <t>E02006792</t>
  </si>
  <si>
    <t>E02006793</t>
  </si>
  <si>
    <t>E02006794</t>
  </si>
  <si>
    <t>E02006795</t>
  </si>
  <si>
    <t>E02006796</t>
  </si>
  <si>
    <t>E02006798</t>
  </si>
  <si>
    <t>E02006799</t>
  </si>
  <si>
    <t>E02006800</t>
  </si>
  <si>
    <t>E02006801</t>
  </si>
  <si>
    <t>E02006802</t>
  </si>
  <si>
    <t>E02006836</t>
  </si>
  <si>
    <t>E02006853</t>
  </si>
  <si>
    <t>E02006854</t>
  </si>
  <si>
    <t>E02006882</t>
  </si>
  <si>
    <t>E02006918</t>
  </si>
  <si>
    <t>E02006921</t>
  </si>
  <si>
    <t>E02006924</t>
  </si>
  <si>
    <t>E02006925</t>
  </si>
  <si>
    <t>E02006927</t>
  </si>
  <si>
    <t>E02006928</t>
  </si>
  <si>
    <t>E02006929</t>
  </si>
  <si>
    <t>E02006930</t>
  </si>
  <si>
    <t>E02006931</t>
  </si>
  <si>
    <t>Grand Total</t>
  </si>
  <si>
    <t>MSOA</t>
  </si>
  <si>
    <t>Average RV</t>
  </si>
  <si>
    <t>Count</t>
  </si>
  <si>
    <t>Offices only</t>
  </si>
  <si>
    <t>City of London 001</t>
  </si>
  <si>
    <t>Camden 001</t>
  </si>
  <si>
    <t>Camden 002</t>
  </si>
  <si>
    <t>Camden 003</t>
  </si>
  <si>
    <t>Camden 004</t>
  </si>
  <si>
    <t>Camden 005</t>
  </si>
  <si>
    <t>Camden 006</t>
  </si>
  <si>
    <t>Camden 007</t>
  </si>
  <si>
    <t>Camden 008</t>
  </si>
  <si>
    <t>Camden 009</t>
  </si>
  <si>
    <t>Camden 010</t>
  </si>
  <si>
    <t>Camden 011</t>
  </si>
  <si>
    <t>Camden 012</t>
  </si>
  <si>
    <t>Camden 013</t>
  </si>
  <si>
    <t>Camden 014</t>
  </si>
  <si>
    <t>Camden 015</t>
  </si>
  <si>
    <t>Camden 016</t>
  </si>
  <si>
    <t>Camden 017</t>
  </si>
  <si>
    <t>Camden 018</t>
  </si>
  <si>
    <t>Camden 019</t>
  </si>
  <si>
    <t>Camden 020</t>
  </si>
  <si>
    <t>Camden 021</t>
  </si>
  <si>
    <t>Camden 022</t>
  </si>
  <si>
    <t>Camden 023</t>
  </si>
  <si>
    <t>Camden 024</t>
  </si>
  <si>
    <t>Camden 025</t>
  </si>
  <si>
    <t>Camden 026</t>
  </si>
  <si>
    <t>Camden 027</t>
  </si>
  <si>
    <t>Camden 028</t>
  </si>
  <si>
    <t>Hackney 001</t>
  </si>
  <si>
    <t>Hackney 002</t>
  </si>
  <si>
    <t>Hackney 003</t>
  </si>
  <si>
    <t>Hackney 004</t>
  </si>
  <si>
    <t>Hackney 006</t>
  </si>
  <si>
    <t>Hackney 007</t>
  </si>
  <si>
    <t>Hackney 008</t>
  </si>
  <si>
    <t>Hackney 009</t>
  </si>
  <si>
    <t>Hackney 010</t>
  </si>
  <si>
    <t>Hackney 011</t>
  </si>
  <si>
    <t>Hackney 012</t>
  </si>
  <si>
    <t>Hackney 013</t>
  </si>
  <si>
    <t>Hackney 014</t>
  </si>
  <si>
    <t>Hackney 015</t>
  </si>
  <si>
    <t>Hackney 016</t>
  </si>
  <si>
    <t>Hackney 017</t>
  </si>
  <si>
    <t>Hackney 018</t>
  </si>
  <si>
    <t>Hackney 019</t>
  </si>
  <si>
    <t>Hackney 020</t>
  </si>
  <si>
    <t>Hackney 021</t>
  </si>
  <si>
    <t>Hackney 022</t>
  </si>
  <si>
    <t>Hackney 023</t>
  </si>
  <si>
    <t>Hackney 024</t>
  </si>
  <si>
    <t>Hackney 025</t>
  </si>
  <si>
    <t>Hackney 026</t>
  </si>
  <si>
    <t>Hackney 027</t>
  </si>
  <si>
    <t>Hackney 028</t>
  </si>
  <si>
    <t>Hackney 029</t>
  </si>
  <si>
    <t>Hammersmith and Fulham 001</t>
  </si>
  <si>
    <t>Hammersmith and Fulham 002</t>
  </si>
  <si>
    <t>Hammersmith and Fulham 003</t>
  </si>
  <si>
    <t>Hammersmith and Fulham 004</t>
  </si>
  <si>
    <t>Hammersmith and Fulham 005</t>
  </si>
  <si>
    <t>Hammersmith and Fulham 006</t>
  </si>
  <si>
    <t>Hammersmith and Fulham 007</t>
  </si>
  <si>
    <t>Hammersmith and Fulham 008</t>
  </si>
  <si>
    <t>Hammersmith and Fulham 009</t>
  </si>
  <si>
    <t>Hammersmith and Fulham 010</t>
  </si>
  <si>
    <t>Hammersmith and Fulham 011</t>
  </si>
  <si>
    <t>Hammersmith and Fulham 012</t>
  </si>
  <si>
    <t>Hammersmith and Fulham 013</t>
  </si>
  <si>
    <t>Hammersmith and Fulham 014</t>
  </si>
  <si>
    <t>Hammersmith and Fulham 015</t>
  </si>
  <si>
    <t>Hammersmith and Fulham 016</t>
  </si>
  <si>
    <t>Hammersmith and Fulham 017</t>
  </si>
  <si>
    <t>Hammersmith and Fulham 018</t>
  </si>
  <si>
    <t>Hammersmith and Fulham 019</t>
  </si>
  <si>
    <t>Hammersmith and Fulham 020</t>
  </si>
  <si>
    <t>Hammersmith and Fulham 021</t>
  </si>
  <si>
    <t>Hammersmith and Fulham 022</t>
  </si>
  <si>
    <t>Hammersmith and Fulham 023</t>
  </si>
  <si>
    <t>Hammersmith and Fulham 024</t>
  </si>
  <si>
    <t>Hammersmith and Fulham 025</t>
  </si>
  <si>
    <t>Haringey 001</t>
  </si>
  <si>
    <t>Haringey 002</t>
  </si>
  <si>
    <t>Haringey 004</t>
  </si>
  <si>
    <t>Haringey 005</t>
  </si>
  <si>
    <t>Haringey 006</t>
  </si>
  <si>
    <t>Haringey 007</t>
  </si>
  <si>
    <t>Haringey 008</t>
  </si>
  <si>
    <t>Haringey 009</t>
  </si>
  <si>
    <t>Haringey 010</t>
  </si>
  <si>
    <t>Haringey 011</t>
  </si>
  <si>
    <t>Haringey 012</t>
  </si>
  <si>
    <t>Haringey 013</t>
  </si>
  <si>
    <t>Haringey 014</t>
  </si>
  <si>
    <t>Haringey 015</t>
  </si>
  <si>
    <t>Haringey 016</t>
  </si>
  <si>
    <t>Haringey 017</t>
  </si>
  <si>
    <t>Haringey 018</t>
  </si>
  <si>
    <t>Haringey 019</t>
  </si>
  <si>
    <t>Haringey 020</t>
  </si>
  <si>
    <t>Haringey 021</t>
  </si>
  <si>
    <t>Haringey 022</t>
  </si>
  <si>
    <t>Haringey 023</t>
  </si>
  <si>
    <t>Haringey 024</t>
  </si>
  <si>
    <t>Haringey 025</t>
  </si>
  <si>
    <t>Haringey 026</t>
  </si>
  <si>
    <t>Haringey 027</t>
  </si>
  <si>
    <t>Haringey 028</t>
  </si>
  <si>
    <t>Haringey 029</t>
  </si>
  <si>
    <t>Haringey 030</t>
  </si>
  <si>
    <t>Haringey 031</t>
  </si>
  <si>
    <t>Haringey 032</t>
  </si>
  <si>
    <t>Haringey 033</t>
  </si>
  <si>
    <t>Haringey 034</t>
  </si>
  <si>
    <t>Haringey 035</t>
  </si>
  <si>
    <t>Haringey 036</t>
  </si>
  <si>
    <t>Haringey 037</t>
  </si>
  <si>
    <t>Islington 001</t>
  </si>
  <si>
    <t>Islington 002</t>
  </si>
  <si>
    <t>Islington 003</t>
  </si>
  <si>
    <t>Islington 004</t>
  </si>
  <si>
    <t>Islington 005</t>
  </si>
  <si>
    <t>Islington 006</t>
  </si>
  <si>
    <t>Islington 007</t>
  </si>
  <si>
    <t>Islington 008</t>
  </si>
  <si>
    <t>Islington 009</t>
  </si>
  <si>
    <t>Islington 010</t>
  </si>
  <si>
    <t>Islington 011</t>
  </si>
  <si>
    <t>Islington 012</t>
  </si>
  <si>
    <t>Islington 013</t>
  </si>
  <si>
    <t>Islington 014</t>
  </si>
  <si>
    <t>Islington 015</t>
  </si>
  <si>
    <t>Islington 016</t>
  </si>
  <si>
    <t>Islington 017</t>
  </si>
  <si>
    <t>Islington 018</t>
  </si>
  <si>
    <t>Islington 019</t>
  </si>
  <si>
    <t>Islington 020</t>
  </si>
  <si>
    <t>Islington 021</t>
  </si>
  <si>
    <t>Islington 022</t>
  </si>
  <si>
    <t>Islington 023</t>
  </si>
  <si>
    <t>Kensington and Chelsea 001</t>
  </si>
  <si>
    <t>Kensington and Chelsea 002</t>
  </si>
  <si>
    <t>Kensington and Chelsea 003</t>
  </si>
  <si>
    <t>Kensington and Chelsea 004</t>
  </si>
  <si>
    <t>Kensington and Chelsea 005</t>
  </si>
  <si>
    <t>Kensington and Chelsea 006</t>
  </si>
  <si>
    <t>Kensington and Chelsea 007</t>
  </si>
  <si>
    <t>Kensington and Chelsea 008</t>
  </si>
  <si>
    <t>Kensington and Chelsea 009</t>
  </si>
  <si>
    <t>Kensington and Chelsea 010</t>
  </si>
  <si>
    <t>Kensington and Chelsea 011</t>
  </si>
  <si>
    <t>Kensington and Chelsea 012</t>
  </si>
  <si>
    <t>Kensington and Chelsea 013</t>
  </si>
  <si>
    <t>Kensington and Chelsea 014</t>
  </si>
  <si>
    <t>Kensington and Chelsea 015</t>
  </si>
  <si>
    <t>Kensington and Chelsea 016</t>
  </si>
  <si>
    <t>Kensington and Chelsea 017</t>
  </si>
  <si>
    <t>Kensington and Chelsea 018</t>
  </si>
  <si>
    <t>Kensington and Chelsea 019</t>
  </si>
  <si>
    <t>Kensington and Chelsea 020</t>
  </si>
  <si>
    <t>Kensington and Chelsea 021</t>
  </si>
  <si>
    <t>Lambeth 002</t>
  </si>
  <si>
    <t>Lambeth 003</t>
  </si>
  <si>
    <t>Lambeth 004</t>
  </si>
  <si>
    <t>Lambeth 005</t>
  </si>
  <si>
    <t>Lambeth 006</t>
  </si>
  <si>
    <t>Lambeth 007</t>
  </si>
  <si>
    <t>Lambeth 008</t>
  </si>
  <si>
    <t>Lambeth 009</t>
  </si>
  <si>
    <t>Lambeth 010</t>
  </si>
  <si>
    <t>Lambeth 011</t>
  </si>
  <si>
    <t>Lambeth 012</t>
  </si>
  <si>
    <t>Lambeth 013</t>
  </si>
  <si>
    <t>Lambeth 014</t>
  </si>
  <si>
    <t>Lambeth 015</t>
  </si>
  <si>
    <t>Lambeth 016</t>
  </si>
  <si>
    <t>Lambeth 017</t>
  </si>
  <si>
    <t>Lambeth 018</t>
  </si>
  <si>
    <t>Lambeth 019</t>
  </si>
  <si>
    <t>Lambeth 020</t>
  </si>
  <si>
    <t>Lambeth 021</t>
  </si>
  <si>
    <t>Lambeth 022</t>
  </si>
  <si>
    <t>Lambeth 023</t>
  </si>
  <si>
    <t>Lambeth 024</t>
  </si>
  <si>
    <t>Lambeth 025</t>
  </si>
  <si>
    <t>Lambeth 026</t>
  </si>
  <si>
    <t>Lambeth 027</t>
  </si>
  <si>
    <t>Lambeth 028</t>
  </si>
  <si>
    <t>Lambeth 029</t>
  </si>
  <si>
    <t>Lambeth 030</t>
  </si>
  <si>
    <t>Lambeth 031</t>
  </si>
  <si>
    <t>Lambeth 032</t>
  </si>
  <si>
    <t>Lambeth 033</t>
  </si>
  <si>
    <t>Lambeth 034</t>
  </si>
  <si>
    <t>Lambeth 035</t>
  </si>
  <si>
    <t>Lambeth 036</t>
  </si>
  <si>
    <t>Lewisham 001</t>
  </si>
  <si>
    <t>Lewisham 002</t>
  </si>
  <si>
    <t>Lewisham 003</t>
  </si>
  <si>
    <t>Lewisham 005</t>
  </si>
  <si>
    <t>Lewisham 006</t>
  </si>
  <si>
    <t>Lewisham 007</t>
  </si>
  <si>
    <t>Lewisham 008</t>
  </si>
  <si>
    <t>Lewisham 009</t>
  </si>
  <si>
    <t>Lewisham 010</t>
  </si>
  <si>
    <t>Lewisham 011</t>
  </si>
  <si>
    <t>Lewisham 012</t>
  </si>
  <si>
    <t>Lewisham 013</t>
  </si>
  <si>
    <t>Lewisham 014</t>
  </si>
  <si>
    <t>Lewisham 015</t>
  </si>
  <si>
    <t>Lewisham 016</t>
  </si>
  <si>
    <t>Lewisham 017</t>
  </si>
  <si>
    <t>Lewisham 018</t>
  </si>
  <si>
    <t>Lewisham 019</t>
  </si>
  <si>
    <t>Lewisham 020</t>
  </si>
  <si>
    <t>Lewisham 021</t>
  </si>
  <si>
    <t>Lewisham 022</t>
  </si>
  <si>
    <t>Lewisham 023</t>
  </si>
  <si>
    <t>Lewisham 024</t>
  </si>
  <si>
    <t>Lewisham 025</t>
  </si>
  <si>
    <t>Lewisham 026</t>
  </si>
  <si>
    <t>Lewisham 027</t>
  </si>
  <si>
    <t>Lewisham 028</t>
  </si>
  <si>
    <t>Lewisham 029</t>
  </si>
  <si>
    <t>Lewisham 030</t>
  </si>
  <si>
    <t>Lewisham 031</t>
  </si>
  <si>
    <t>Lewisham 033</t>
  </si>
  <si>
    <t>Lewisham 034</t>
  </si>
  <si>
    <t>Lewisham 035</t>
  </si>
  <si>
    <t>Lewisham 037</t>
  </si>
  <si>
    <t>Lewisham 038</t>
  </si>
  <si>
    <t>Lewisham 039</t>
  </si>
  <si>
    <t>Newham 001</t>
  </si>
  <si>
    <t>Newham 002</t>
  </si>
  <si>
    <t>Newham 003</t>
  </si>
  <si>
    <t>Newham 004</t>
  </si>
  <si>
    <t>Newham 005</t>
  </si>
  <si>
    <t>Newham 006</t>
  </si>
  <si>
    <t>Newham 007</t>
  </si>
  <si>
    <t>Newham 008</t>
  </si>
  <si>
    <t>Newham 009</t>
  </si>
  <si>
    <t>Newham 010</t>
  </si>
  <si>
    <t>Newham 011</t>
  </si>
  <si>
    <t>Newham 012</t>
  </si>
  <si>
    <t>Newham 013</t>
  </si>
  <si>
    <t>Newham 014</t>
  </si>
  <si>
    <t>Newham 015</t>
  </si>
  <si>
    <t>Newham 016</t>
  </si>
  <si>
    <t>Newham 017</t>
  </si>
  <si>
    <t>Newham 018</t>
  </si>
  <si>
    <t>Newham 019</t>
  </si>
  <si>
    <t>Newham 020</t>
  </si>
  <si>
    <t>Newham 021</t>
  </si>
  <si>
    <t>Newham 022</t>
  </si>
  <si>
    <t>Newham 023</t>
  </si>
  <si>
    <t>Newham 024</t>
  </si>
  <si>
    <t>Newham 025</t>
  </si>
  <si>
    <t>Newham 026</t>
  </si>
  <si>
    <t>Newham 027</t>
  </si>
  <si>
    <t>Newham 028</t>
  </si>
  <si>
    <t>Newham 029</t>
  </si>
  <si>
    <t>Newham 030</t>
  </si>
  <si>
    <t>Newham 031</t>
  </si>
  <si>
    <t>Newham 032</t>
  </si>
  <si>
    <t>Newham 033</t>
  </si>
  <si>
    <t>Newham 034</t>
  </si>
  <si>
    <t>Newham 035</t>
  </si>
  <si>
    <t>Newham 036</t>
  </si>
  <si>
    <t>Newham 037</t>
  </si>
  <si>
    <t>Southwark 001</t>
  </si>
  <si>
    <t>Southwark 002</t>
  </si>
  <si>
    <t>Southwark 003</t>
  </si>
  <si>
    <t>Southwark 004</t>
  </si>
  <si>
    <t>Southwark 006</t>
  </si>
  <si>
    <t>Southwark 007</t>
  </si>
  <si>
    <t>Southwark 008</t>
  </si>
  <si>
    <t>Southwark 009</t>
  </si>
  <si>
    <t>Southwark 010</t>
  </si>
  <si>
    <t>Southwark 011</t>
  </si>
  <si>
    <t>Southwark 012</t>
  </si>
  <si>
    <t>Southwark 013</t>
  </si>
  <si>
    <t>Southwark 014</t>
  </si>
  <si>
    <t>Southwark 015</t>
  </si>
  <si>
    <t>Southwark 016</t>
  </si>
  <si>
    <t>Southwark 017</t>
  </si>
  <si>
    <t>Southwark 018</t>
  </si>
  <si>
    <t>Southwark 019</t>
  </si>
  <si>
    <t>Southwark 020</t>
  </si>
  <si>
    <t>Southwark 021</t>
  </si>
  <si>
    <t>Southwark 022</t>
  </si>
  <si>
    <t>Southwark 023</t>
  </si>
  <si>
    <t>Southwark 024</t>
  </si>
  <si>
    <t>Southwark 025</t>
  </si>
  <si>
    <t>Southwark 026</t>
  </si>
  <si>
    <t>Southwark 027</t>
  </si>
  <si>
    <t>Southwark 028</t>
  </si>
  <si>
    <t>Southwark 029</t>
  </si>
  <si>
    <t>Southwark 030</t>
  </si>
  <si>
    <t>Southwark 031</t>
  </si>
  <si>
    <t>Southwark 032</t>
  </si>
  <si>
    <t>Southwark 033</t>
  </si>
  <si>
    <t>Southwark 034</t>
  </si>
  <si>
    <t>Tower Hamlets 001</t>
  </si>
  <si>
    <t>Tower Hamlets 002</t>
  </si>
  <si>
    <t>Tower Hamlets 003</t>
  </si>
  <si>
    <t>Tower Hamlets 004</t>
  </si>
  <si>
    <t>Tower Hamlets 005</t>
  </si>
  <si>
    <t>Tower Hamlets 006</t>
  </si>
  <si>
    <t>Tower Hamlets 007</t>
  </si>
  <si>
    <t>Tower Hamlets 008</t>
  </si>
  <si>
    <t>Tower Hamlets 009</t>
  </si>
  <si>
    <t>Tower Hamlets 010</t>
  </si>
  <si>
    <t>Tower Hamlets 011</t>
  </si>
  <si>
    <t>Tower Hamlets 012</t>
  </si>
  <si>
    <t>Tower Hamlets 013</t>
  </si>
  <si>
    <t>Tower Hamlets 014</t>
  </si>
  <si>
    <t>Tower Hamlets 015</t>
  </si>
  <si>
    <t>Tower Hamlets 016</t>
  </si>
  <si>
    <t>Tower Hamlets 017</t>
  </si>
  <si>
    <t>Tower Hamlets 018</t>
  </si>
  <si>
    <t>Tower Hamlets 019</t>
  </si>
  <si>
    <t>Tower Hamlets 020</t>
  </si>
  <si>
    <t>Tower Hamlets 021</t>
  </si>
  <si>
    <t>Tower Hamlets 022</t>
  </si>
  <si>
    <t>Tower Hamlets 023</t>
  </si>
  <si>
    <t>Tower Hamlets 024</t>
  </si>
  <si>
    <t>Tower Hamlets 025</t>
  </si>
  <si>
    <t>Tower Hamlets 026</t>
  </si>
  <si>
    <t>Tower Hamlets 027</t>
  </si>
  <si>
    <t>Tower Hamlets 028</t>
  </si>
  <si>
    <t>Tower Hamlets 030</t>
  </si>
  <si>
    <t>Tower Hamlets 031</t>
  </si>
  <si>
    <t>Tower Hamlets 032</t>
  </si>
  <si>
    <t>Tower Hamlets 033</t>
  </si>
  <si>
    <t>Wandsworth 001</t>
  </si>
  <si>
    <t>Wandsworth 002</t>
  </si>
  <si>
    <t>Wandsworth 003</t>
  </si>
  <si>
    <t>Wandsworth 004</t>
  </si>
  <si>
    <t>Wandsworth 005</t>
  </si>
  <si>
    <t>Wandsworth 006</t>
  </si>
  <si>
    <t>Wandsworth 007</t>
  </si>
  <si>
    <t>Wandsworth 008</t>
  </si>
  <si>
    <t>Wandsworth 009</t>
  </si>
  <si>
    <t>Wandsworth 010</t>
  </si>
  <si>
    <t>Wandsworth 011</t>
  </si>
  <si>
    <t>Wandsworth 012</t>
  </si>
  <si>
    <t>Wandsworth 013</t>
  </si>
  <si>
    <t>Wandsworth 014</t>
  </si>
  <si>
    <t>Wandsworth 015</t>
  </si>
  <si>
    <t>Wandsworth 016</t>
  </si>
  <si>
    <t>Wandsworth 017</t>
  </si>
  <si>
    <t>Wandsworth 018</t>
  </si>
  <si>
    <t>Wandsworth 019</t>
  </si>
  <si>
    <t>Wandsworth 020</t>
  </si>
  <si>
    <t>Wandsworth 021</t>
  </si>
  <si>
    <t>Wandsworth 022</t>
  </si>
  <si>
    <t>Wandsworth 023</t>
  </si>
  <si>
    <t>Wandsworth 024</t>
  </si>
  <si>
    <t>Wandsworth 025</t>
  </si>
  <si>
    <t>Wandsworth 026</t>
  </si>
  <si>
    <t>Wandsworth 027</t>
  </si>
  <si>
    <t>Wandsworth 028</t>
  </si>
  <si>
    <t>Wandsworth 029</t>
  </si>
  <si>
    <t>Wandsworth 030</t>
  </si>
  <si>
    <t>Wandsworth 031</t>
  </si>
  <si>
    <t>Wandsworth 032</t>
  </si>
  <si>
    <t>Wandsworth 033</t>
  </si>
  <si>
    <t>Wandsworth 034</t>
  </si>
  <si>
    <t>Wandsworth 035</t>
  </si>
  <si>
    <t>Wandsworth 036</t>
  </si>
  <si>
    <t>Wandsworth 037</t>
  </si>
  <si>
    <t>Westminster 001</t>
  </si>
  <si>
    <t>Westminster 002</t>
  </si>
  <si>
    <t>Westminster 003</t>
  </si>
  <si>
    <t>Westminster 004</t>
  </si>
  <si>
    <t>Westminster 005</t>
  </si>
  <si>
    <t>Westminster 006</t>
  </si>
  <si>
    <t>Westminster 007</t>
  </si>
  <si>
    <t>Westminster 008</t>
  </si>
  <si>
    <t>Westminster 009</t>
  </si>
  <si>
    <t>Westminster 010</t>
  </si>
  <si>
    <t>Westminster 011</t>
  </si>
  <si>
    <t>Westminster 012</t>
  </si>
  <si>
    <t>Westminster 013</t>
  </si>
  <si>
    <t>Westminster 014</t>
  </si>
  <si>
    <t>Westminster 015</t>
  </si>
  <si>
    <t>Westminster 016</t>
  </si>
  <si>
    <t>Westminster 017</t>
  </si>
  <si>
    <t>Westminster 018</t>
  </si>
  <si>
    <t>Westminster 019</t>
  </si>
  <si>
    <t>Westminster 020</t>
  </si>
  <si>
    <t>Westminster 021</t>
  </si>
  <si>
    <t>Westminster 022</t>
  </si>
  <si>
    <t>Westminster 023</t>
  </si>
  <si>
    <t>Westminster 024</t>
  </si>
  <si>
    <t>Barking and Dagenham 001</t>
  </si>
  <si>
    <t>Barking and Dagenham 002</t>
  </si>
  <si>
    <t>Barking and Dagenham 003</t>
  </si>
  <si>
    <t>Barking and Dagenham 004</t>
  </si>
  <si>
    <t>Barking and Dagenham 006</t>
  </si>
  <si>
    <t>Barking and Dagenham 007</t>
  </si>
  <si>
    <t>Barking and Dagenham 008</t>
  </si>
  <si>
    <t>Barking and Dagenham 009</t>
  </si>
  <si>
    <t>Barking and Dagenham 010</t>
  </si>
  <si>
    <t>Barking and Dagenham 011</t>
  </si>
  <si>
    <t>Barking and Dagenham 012</t>
  </si>
  <si>
    <t>Barking and Dagenham 013</t>
  </si>
  <si>
    <t>Barking and Dagenham 014</t>
  </si>
  <si>
    <t>Barking and Dagenham 015</t>
  </si>
  <si>
    <t>Barking and Dagenham 016</t>
  </si>
  <si>
    <t>Barking and Dagenham 017</t>
  </si>
  <si>
    <t>Barking and Dagenham 018</t>
  </si>
  <si>
    <t>Barking and Dagenham 019</t>
  </si>
  <si>
    <t>Barking and Dagenham 020</t>
  </si>
  <si>
    <t>Barking and Dagenham 021</t>
  </si>
  <si>
    <t>Barking and Dagenham 022</t>
  </si>
  <si>
    <t>Barking and Dagenham 023</t>
  </si>
  <si>
    <t>Barnet 001</t>
  </si>
  <si>
    <t>Barnet 002</t>
  </si>
  <si>
    <t>Barnet 003</t>
  </si>
  <si>
    <t>Barnet 004</t>
  </si>
  <si>
    <t>Barnet 005</t>
  </si>
  <si>
    <t>Barnet 006</t>
  </si>
  <si>
    <t>Barnet 007</t>
  </si>
  <si>
    <t>Barnet 008</t>
  </si>
  <si>
    <t>Barnet 009</t>
  </si>
  <si>
    <t>Barnet 010</t>
  </si>
  <si>
    <t>Barnet 011</t>
  </si>
  <si>
    <t>Barnet 012</t>
  </si>
  <si>
    <t>Barnet 013</t>
  </si>
  <si>
    <t>Barnet 014</t>
  </si>
  <si>
    <t>Barnet 015</t>
  </si>
  <si>
    <t>Barnet 016</t>
  </si>
  <si>
    <t>Barnet 017</t>
  </si>
  <si>
    <t>Barnet 018</t>
  </si>
  <si>
    <t>Barnet 019</t>
  </si>
  <si>
    <t>Barnet 020</t>
  </si>
  <si>
    <t>Barnet 021</t>
  </si>
  <si>
    <t>Barnet 022</t>
  </si>
  <si>
    <t>Barnet 023</t>
  </si>
  <si>
    <t>Barnet 024</t>
  </si>
  <si>
    <t>Barnet 025</t>
  </si>
  <si>
    <t>Barnet 026</t>
  </si>
  <si>
    <t>Barnet 027</t>
  </si>
  <si>
    <t>Barnet 028</t>
  </si>
  <si>
    <t>Barnet 029</t>
  </si>
  <si>
    <t>Barnet 030</t>
  </si>
  <si>
    <t>Barnet 031</t>
  </si>
  <si>
    <t>Barnet 032</t>
  </si>
  <si>
    <t>Barnet 033</t>
  </si>
  <si>
    <t>Barnet 034</t>
  </si>
  <si>
    <t>Barnet 035</t>
  </si>
  <si>
    <t>Barnet 036</t>
  </si>
  <si>
    <t>Barnet 037</t>
  </si>
  <si>
    <t>Barnet 038</t>
  </si>
  <si>
    <t>Barnet 039</t>
  </si>
  <si>
    <t>Barnet 040</t>
  </si>
  <si>
    <t>Barnet 041</t>
  </si>
  <si>
    <t>Bexley 001</t>
  </si>
  <si>
    <t>Bexley 002</t>
  </si>
  <si>
    <t>Bexley 003</t>
  </si>
  <si>
    <t>Bexley 004</t>
  </si>
  <si>
    <t>Bexley 005</t>
  </si>
  <si>
    <t>Bexley 006</t>
  </si>
  <si>
    <t>Bexley 007</t>
  </si>
  <si>
    <t>Bexley 008</t>
  </si>
  <si>
    <t>Bexley 009</t>
  </si>
  <si>
    <t>Bexley 010</t>
  </si>
  <si>
    <t>Bexley 011</t>
  </si>
  <si>
    <t>Bexley 013</t>
  </si>
  <si>
    <t>Bexley 014</t>
  </si>
  <si>
    <t>Bexley 015</t>
  </si>
  <si>
    <t>Bexley 016</t>
  </si>
  <si>
    <t>Bexley 017</t>
  </si>
  <si>
    <t>Bexley 018</t>
  </si>
  <si>
    <t>Bexley 019</t>
  </si>
  <si>
    <t>Bexley 020</t>
  </si>
  <si>
    <t>Bexley 021</t>
  </si>
  <si>
    <t>Bexley 022</t>
  </si>
  <si>
    <t>Bexley 023</t>
  </si>
  <si>
    <t>Bexley 024</t>
  </si>
  <si>
    <t>Bexley 025</t>
  </si>
  <si>
    <t>Bexley 026</t>
  </si>
  <si>
    <t>Bexley 027</t>
  </si>
  <si>
    <t>Bexley 028</t>
  </si>
  <si>
    <t>Bexley 029</t>
  </si>
  <si>
    <t>Brent 001</t>
  </si>
  <si>
    <t>Brent 002</t>
  </si>
  <si>
    <t>Brent 003</t>
  </si>
  <si>
    <t>Brent 004</t>
  </si>
  <si>
    <t>Brent 005</t>
  </si>
  <si>
    <t>Brent 006</t>
  </si>
  <si>
    <t>Brent 007</t>
  </si>
  <si>
    <t>Brent 008</t>
  </si>
  <si>
    <t>Brent 009</t>
  </si>
  <si>
    <t>Brent 010</t>
  </si>
  <si>
    <t>Brent 011</t>
  </si>
  <si>
    <t>Brent 012</t>
  </si>
  <si>
    <t>Brent 013</t>
  </si>
  <si>
    <t>Brent 014</t>
  </si>
  <si>
    <t>Brent 015</t>
  </si>
  <si>
    <t>Brent 016</t>
  </si>
  <si>
    <t>Brent 017</t>
  </si>
  <si>
    <t>Brent 018</t>
  </si>
  <si>
    <t>Brent 019</t>
  </si>
  <si>
    <t>Brent 020</t>
  </si>
  <si>
    <t>Brent 021</t>
  </si>
  <si>
    <t>Brent 022</t>
  </si>
  <si>
    <t>Brent 023</t>
  </si>
  <si>
    <t>Brent 024</t>
  </si>
  <si>
    <t>Brent 025</t>
  </si>
  <si>
    <t>Brent 026</t>
  </si>
  <si>
    <t>Brent 027</t>
  </si>
  <si>
    <t>Brent 028</t>
  </si>
  <si>
    <t>Brent 029</t>
  </si>
  <si>
    <t>Brent 030</t>
  </si>
  <si>
    <t>Brent 031</t>
  </si>
  <si>
    <t>Brent 032</t>
  </si>
  <si>
    <t>Brent 033</t>
  </si>
  <si>
    <t>Brent 034</t>
  </si>
  <si>
    <t>Bromley 001</t>
  </si>
  <si>
    <t>Bromley 002</t>
  </si>
  <si>
    <t>Bromley 004</t>
  </si>
  <si>
    <t>Bromley 005</t>
  </si>
  <si>
    <t>Bromley 006</t>
  </si>
  <si>
    <t>Bromley 007</t>
  </si>
  <si>
    <t>Bromley 008</t>
  </si>
  <si>
    <t>Bromley 009</t>
  </si>
  <si>
    <t>Bromley 010</t>
  </si>
  <si>
    <t>Bromley 011</t>
  </si>
  <si>
    <t>Bromley 012</t>
  </si>
  <si>
    <t>Bromley 013</t>
  </si>
  <si>
    <t>Bromley 014</t>
  </si>
  <si>
    <t>Bromley 015</t>
  </si>
  <si>
    <t>Bromley 016</t>
  </si>
  <si>
    <t>Bromley 018</t>
  </si>
  <si>
    <t>Bromley 019</t>
  </si>
  <si>
    <t>Bromley 020</t>
  </si>
  <si>
    <t>Bromley 021</t>
  </si>
  <si>
    <t>Bromley 022</t>
  </si>
  <si>
    <t>Bromley 023</t>
  </si>
  <si>
    <t>Bromley 024</t>
  </si>
  <si>
    <t>Bromley 025</t>
  </si>
  <si>
    <t>Bromley 026</t>
  </si>
  <si>
    <t>Bromley 027</t>
  </si>
  <si>
    <t>Bromley 028</t>
  </si>
  <si>
    <t>Bromley 029</t>
  </si>
  <si>
    <t>Bromley 030</t>
  </si>
  <si>
    <t>Bromley 031</t>
  </si>
  <si>
    <t>Bromley 032</t>
  </si>
  <si>
    <t>Bromley 033</t>
  </si>
  <si>
    <t>Bromley 034</t>
  </si>
  <si>
    <t>Bromley 035</t>
  </si>
  <si>
    <t>Bromley 036</t>
  </si>
  <si>
    <t>Bromley 037</t>
  </si>
  <si>
    <t>Bromley 039</t>
  </si>
  <si>
    <t>Bromley 040</t>
  </si>
  <si>
    <t>Bromley 041</t>
  </si>
  <si>
    <t>Bromley 042</t>
  </si>
  <si>
    <t>Croydon 001</t>
  </si>
  <si>
    <t>Croydon 002</t>
  </si>
  <si>
    <t>Croydon 003</t>
  </si>
  <si>
    <t>Croydon 004</t>
  </si>
  <si>
    <t>Croydon 005</t>
  </si>
  <si>
    <t>Croydon 006</t>
  </si>
  <si>
    <t>Croydon 007</t>
  </si>
  <si>
    <t>Croydon 008</t>
  </si>
  <si>
    <t>Croydon 009</t>
  </si>
  <si>
    <t>Croydon 010</t>
  </si>
  <si>
    <t>Croydon 011</t>
  </si>
  <si>
    <t>Croydon 013</t>
  </si>
  <si>
    <t>Croydon 014</t>
  </si>
  <si>
    <t>Croydon 015</t>
  </si>
  <si>
    <t>Croydon 016</t>
  </si>
  <si>
    <t>Croydon 017</t>
  </si>
  <si>
    <t>Croydon 018</t>
  </si>
  <si>
    <t>Croydon 019</t>
  </si>
  <si>
    <t>Croydon 020</t>
  </si>
  <si>
    <t>Croydon 021</t>
  </si>
  <si>
    <t>Croydon 022</t>
  </si>
  <si>
    <t>Croydon 023</t>
  </si>
  <si>
    <t>Croydon 024</t>
  </si>
  <si>
    <t>Croydon 025</t>
  </si>
  <si>
    <t>Croydon 026</t>
  </si>
  <si>
    <t>Croydon 027</t>
  </si>
  <si>
    <t>Croydon 028</t>
  </si>
  <si>
    <t>Croydon 029</t>
  </si>
  <si>
    <t>Croydon 030</t>
  </si>
  <si>
    <t>Croydon 031</t>
  </si>
  <si>
    <t>Croydon 032</t>
  </si>
  <si>
    <t>Croydon 033</t>
  </si>
  <si>
    <t>Croydon 034</t>
  </si>
  <si>
    <t>Croydon 035</t>
  </si>
  <si>
    <t>Croydon 036</t>
  </si>
  <si>
    <t>Croydon 037</t>
  </si>
  <si>
    <t>Croydon 038</t>
  </si>
  <si>
    <t>Croydon 039</t>
  </si>
  <si>
    <t>Croydon 040</t>
  </si>
  <si>
    <t>Croydon 041</t>
  </si>
  <si>
    <t>Croydon 042</t>
  </si>
  <si>
    <t>Croydon 043</t>
  </si>
  <si>
    <t>Croydon 044</t>
  </si>
  <si>
    <t>Croydon 045</t>
  </si>
  <si>
    <t>Ealing 001</t>
  </si>
  <si>
    <t>Ealing 002</t>
  </si>
  <si>
    <t>Ealing 003</t>
  </si>
  <si>
    <t>Ealing 004</t>
  </si>
  <si>
    <t>Ealing 005</t>
  </si>
  <si>
    <t>Ealing 006</t>
  </si>
  <si>
    <t>Ealing 007</t>
  </si>
  <si>
    <t>Ealing 008</t>
  </si>
  <si>
    <t>Ealing 009</t>
  </si>
  <si>
    <t>Ealing 010</t>
  </si>
  <si>
    <t>Ealing 011</t>
  </si>
  <si>
    <t>Ealing 012</t>
  </si>
  <si>
    <t>Ealing 013</t>
  </si>
  <si>
    <t>Ealing 014</t>
  </si>
  <si>
    <t>Ealing 015</t>
  </si>
  <si>
    <t>Ealing 016</t>
  </si>
  <si>
    <t>Ealing 017</t>
  </si>
  <si>
    <t>Ealing 018</t>
  </si>
  <si>
    <t>Ealing 019</t>
  </si>
  <si>
    <t>Ealing 020</t>
  </si>
  <si>
    <t>Ealing 021</t>
  </si>
  <si>
    <t>Ealing 022</t>
  </si>
  <si>
    <t>Ealing 023</t>
  </si>
  <si>
    <t>Ealing 024</t>
  </si>
  <si>
    <t>Ealing 025</t>
  </si>
  <si>
    <t>Ealing 026</t>
  </si>
  <si>
    <t>Ealing 027</t>
  </si>
  <si>
    <t>Ealing 028</t>
  </si>
  <si>
    <t>Ealing 029</t>
  </si>
  <si>
    <t>Ealing 030</t>
  </si>
  <si>
    <t>Ealing 031</t>
  </si>
  <si>
    <t>Ealing 032</t>
  </si>
  <si>
    <t>Ealing 033</t>
  </si>
  <si>
    <t>Ealing 034</t>
  </si>
  <si>
    <t>Ealing 035</t>
  </si>
  <si>
    <t>Ealing 037</t>
  </si>
  <si>
    <t>Ealing 038</t>
  </si>
  <si>
    <t>Ealing 039</t>
  </si>
  <si>
    <t>Ealing 040</t>
  </si>
  <si>
    <t>Enfield 001</t>
  </si>
  <si>
    <t>Enfield 002</t>
  </si>
  <si>
    <t>Enfield 003</t>
  </si>
  <si>
    <t>Enfield 004</t>
  </si>
  <si>
    <t>Enfield 005</t>
  </si>
  <si>
    <t>Enfield 006</t>
  </si>
  <si>
    <t>Enfield 007</t>
  </si>
  <si>
    <t>Enfield 008</t>
  </si>
  <si>
    <t>Enfield 009</t>
  </si>
  <si>
    <t>Enfield 010</t>
  </si>
  <si>
    <t>Enfield 011</t>
  </si>
  <si>
    <t>Enfield 012</t>
  </si>
  <si>
    <t>Enfield 013</t>
  </si>
  <si>
    <t>Enfield 014</t>
  </si>
  <si>
    <t>Enfield 015</t>
  </si>
  <si>
    <t>Enfield 016</t>
  </si>
  <si>
    <t>Enfield 017</t>
  </si>
  <si>
    <t>Enfield 018</t>
  </si>
  <si>
    <t>Enfield 019</t>
  </si>
  <si>
    <t>Enfield 020</t>
  </si>
  <si>
    <t>Enfield 021</t>
  </si>
  <si>
    <t>Enfield 022</t>
  </si>
  <si>
    <t>Enfield 023</t>
  </si>
  <si>
    <t>Enfield 024</t>
  </si>
  <si>
    <t>Enfield 025</t>
  </si>
  <si>
    <t>Enfield 026</t>
  </si>
  <si>
    <t>Enfield 027</t>
  </si>
  <si>
    <t>Enfield 028</t>
  </si>
  <si>
    <t>Enfield 029</t>
  </si>
  <si>
    <t>Enfield 030</t>
  </si>
  <si>
    <t>Enfield 031</t>
  </si>
  <si>
    <t>Enfield 032</t>
  </si>
  <si>
    <t>Enfield 033</t>
  </si>
  <si>
    <t>Enfield 035</t>
  </si>
  <si>
    <t>Enfield 036</t>
  </si>
  <si>
    <t>Enfield 037</t>
  </si>
  <si>
    <t>Greenwich 001</t>
  </si>
  <si>
    <t>Greenwich 002</t>
  </si>
  <si>
    <t>Greenwich 003</t>
  </si>
  <si>
    <t>Greenwich 004</t>
  </si>
  <si>
    <t>Greenwich 005</t>
  </si>
  <si>
    <t>Greenwich 006</t>
  </si>
  <si>
    <t>Greenwich 007</t>
  </si>
  <si>
    <t>Greenwich 008</t>
  </si>
  <si>
    <t>Greenwich 009</t>
  </si>
  <si>
    <t>Greenwich 011</t>
  </si>
  <si>
    <t>Greenwich 012</t>
  </si>
  <si>
    <t>Greenwich 014</t>
  </si>
  <si>
    <t>Greenwich 015</t>
  </si>
  <si>
    <t>Greenwich 016</t>
  </si>
  <si>
    <t>Greenwich 017</t>
  </si>
  <si>
    <t>Greenwich 019</t>
  </si>
  <si>
    <t>Greenwich 020</t>
  </si>
  <si>
    <t>Greenwich 021</t>
  </si>
  <si>
    <t>Greenwich 022</t>
  </si>
  <si>
    <t>Greenwich 023</t>
  </si>
  <si>
    <t>Greenwich 025</t>
  </si>
  <si>
    <t>Greenwich 027</t>
  </si>
  <si>
    <t>Greenwich 028</t>
  </si>
  <si>
    <t>Greenwich 029</t>
  </si>
  <si>
    <t>Greenwich 030</t>
  </si>
  <si>
    <t>Greenwich 031</t>
  </si>
  <si>
    <t>Greenwich 032</t>
  </si>
  <si>
    <t>Greenwich 033</t>
  </si>
  <si>
    <t>Greenwich 034</t>
  </si>
  <si>
    <t>Greenwich 035</t>
  </si>
  <si>
    <t>Greenwich 036</t>
  </si>
  <si>
    <t>Greenwich 037</t>
  </si>
  <si>
    <t>Greenwich 038</t>
  </si>
  <si>
    <t>Harrow 001</t>
  </si>
  <si>
    <t>Harrow 002</t>
  </si>
  <si>
    <t>Harrow 003</t>
  </si>
  <si>
    <t>Harrow 004</t>
  </si>
  <si>
    <t>Harrow 005</t>
  </si>
  <si>
    <t>Harrow 006</t>
  </si>
  <si>
    <t>Harrow 007</t>
  </si>
  <si>
    <t>Harrow 008</t>
  </si>
  <si>
    <t>Harrow 009</t>
  </si>
  <si>
    <t>Harrow 010</t>
  </si>
  <si>
    <t>Harrow 011</t>
  </si>
  <si>
    <t>Harrow 012</t>
  </si>
  <si>
    <t>Harrow 013</t>
  </si>
  <si>
    <t>Harrow 015</t>
  </si>
  <si>
    <t>Harrow 016</t>
  </si>
  <si>
    <t>Harrow 017</t>
  </si>
  <si>
    <t>Harrow 019</t>
  </si>
  <si>
    <t>Harrow 020</t>
  </si>
  <si>
    <t>Harrow 021</t>
  </si>
  <si>
    <t>Harrow 022</t>
  </si>
  <si>
    <t>Harrow 023</t>
  </si>
  <si>
    <t>Harrow 024</t>
  </si>
  <si>
    <t>Harrow 025</t>
  </si>
  <si>
    <t>Harrow 027</t>
  </si>
  <si>
    <t>Harrow 028</t>
  </si>
  <si>
    <t>Harrow 029</t>
  </si>
  <si>
    <t>Harrow 030</t>
  </si>
  <si>
    <t>Harrow 031</t>
  </si>
  <si>
    <t>Harrow 032</t>
  </si>
  <si>
    <t>Harrow 033</t>
  </si>
  <si>
    <t>Havering 001</t>
  </si>
  <si>
    <t>Havering 002</t>
  </si>
  <si>
    <t>Havering 003</t>
  </si>
  <si>
    <t>Havering 004</t>
  </si>
  <si>
    <t>Havering 005</t>
  </si>
  <si>
    <t>Havering 006</t>
  </si>
  <si>
    <t>Havering 007</t>
  </si>
  <si>
    <t>Havering 008</t>
  </si>
  <si>
    <t>Havering 009</t>
  </si>
  <si>
    <t>Havering 010</t>
  </si>
  <si>
    <t>Havering 011</t>
  </si>
  <si>
    <t>Havering 012</t>
  </si>
  <si>
    <t>Havering 013</t>
  </si>
  <si>
    <t>Havering 014</t>
  </si>
  <si>
    <t>Havering 015</t>
  </si>
  <si>
    <t>Havering 016</t>
  </si>
  <si>
    <t>Havering 017</t>
  </si>
  <si>
    <t>Havering 018</t>
  </si>
  <si>
    <t>Havering 019</t>
  </si>
  <si>
    <t>Havering 020</t>
  </si>
  <si>
    <t>Havering 021</t>
  </si>
  <si>
    <t>Havering 022</t>
  </si>
  <si>
    <t>Havering 023</t>
  </si>
  <si>
    <t>Havering 024</t>
  </si>
  <si>
    <t>Havering 025</t>
  </si>
  <si>
    <t>Havering 026</t>
  </si>
  <si>
    <t>Havering 027</t>
  </si>
  <si>
    <t>Havering 028</t>
  </si>
  <si>
    <t>Havering 029</t>
  </si>
  <si>
    <t>Havering 030</t>
  </si>
  <si>
    <t>Hillingdon 001</t>
  </si>
  <si>
    <t>Hillingdon 002</t>
  </si>
  <si>
    <t>Hillingdon 003</t>
  </si>
  <si>
    <t>Hillingdon 004</t>
  </si>
  <si>
    <t>Hillingdon 005</t>
  </si>
  <si>
    <t>Hillingdon 006</t>
  </si>
  <si>
    <t>Hillingdon 007</t>
  </si>
  <si>
    <t>Hillingdon 008</t>
  </si>
  <si>
    <t>Hillingdon 009</t>
  </si>
  <si>
    <t>Hillingdon 010</t>
  </si>
  <si>
    <t>Hillingdon 011</t>
  </si>
  <si>
    <t>Hillingdon 013</t>
  </si>
  <si>
    <t>Hillingdon 014</t>
  </si>
  <si>
    <t>Hillingdon 015</t>
  </si>
  <si>
    <t>Hillingdon 016</t>
  </si>
  <si>
    <t>Hillingdon 017</t>
  </si>
  <si>
    <t>Hillingdon 018</t>
  </si>
  <si>
    <t>Hillingdon 019</t>
  </si>
  <si>
    <t>Hillingdon 020</t>
  </si>
  <si>
    <t>Hillingdon 021</t>
  </si>
  <si>
    <t>Hillingdon 022</t>
  </si>
  <si>
    <t>Hillingdon 023</t>
  </si>
  <si>
    <t>Hillingdon 024</t>
  </si>
  <si>
    <t>Hillingdon 025</t>
  </si>
  <si>
    <t>Hillingdon 026</t>
  </si>
  <si>
    <t>Hillingdon 027</t>
  </si>
  <si>
    <t>Hillingdon 028</t>
  </si>
  <si>
    <t>Hillingdon 029</t>
  </si>
  <si>
    <t>Hillingdon 030</t>
  </si>
  <si>
    <t>Hillingdon 031</t>
  </si>
  <si>
    <t>Hillingdon 032</t>
  </si>
  <si>
    <t>Hillingdon 033</t>
  </si>
  <si>
    <t>Hounslow 001</t>
  </si>
  <si>
    <t>Hounslow 003</t>
  </si>
  <si>
    <t>Hounslow 004</t>
  </si>
  <si>
    <t>Hounslow 005</t>
  </si>
  <si>
    <t>Hounslow 006</t>
  </si>
  <si>
    <t>Hounslow 007</t>
  </si>
  <si>
    <t>Hounslow 008</t>
  </si>
  <si>
    <t>Hounslow 009</t>
  </si>
  <si>
    <t>Hounslow 010</t>
  </si>
  <si>
    <t>Hounslow 011</t>
  </si>
  <si>
    <t>Hounslow 012</t>
  </si>
  <si>
    <t>Hounslow 013</t>
  </si>
  <si>
    <t>Hounslow 014</t>
  </si>
  <si>
    <t>Hounslow 015</t>
  </si>
  <si>
    <t>Hounslow 016</t>
  </si>
  <si>
    <t>Hounslow 017</t>
  </si>
  <si>
    <t>Hounslow 018</t>
  </si>
  <si>
    <t>Hounslow 019</t>
  </si>
  <si>
    <t>Hounslow 020</t>
  </si>
  <si>
    <t>Hounslow 021</t>
  </si>
  <si>
    <t>Hounslow 022</t>
  </si>
  <si>
    <t>Hounslow 023</t>
  </si>
  <si>
    <t>Hounslow 024</t>
  </si>
  <si>
    <t>Hounslow 025</t>
  </si>
  <si>
    <t>Hounslow 026</t>
  </si>
  <si>
    <t>Hounslow 027</t>
  </si>
  <si>
    <t>Hounslow 028</t>
  </si>
  <si>
    <t>Hounslow 029</t>
  </si>
  <si>
    <t>Kingston upon Thames 001</t>
  </si>
  <si>
    <t>Kingston upon Thames 002</t>
  </si>
  <si>
    <t>Kingston upon Thames 003</t>
  </si>
  <si>
    <t>Kingston upon Thames 004</t>
  </si>
  <si>
    <t>Kingston upon Thames 005</t>
  </si>
  <si>
    <t>Kingston upon Thames 006</t>
  </si>
  <si>
    <t>Kingston upon Thames 007</t>
  </si>
  <si>
    <t>Kingston upon Thames 008</t>
  </si>
  <si>
    <t>Kingston upon Thames 009</t>
  </si>
  <si>
    <t>Kingston upon Thames 010</t>
  </si>
  <si>
    <t>Kingston upon Thames 011</t>
  </si>
  <si>
    <t>Kingston upon Thames 012</t>
  </si>
  <si>
    <t>Kingston upon Thames 013</t>
  </si>
  <si>
    <t>Kingston upon Thames 014</t>
  </si>
  <si>
    <t>Kingston upon Thames 015</t>
  </si>
  <si>
    <t>Kingston upon Thames 016</t>
  </si>
  <si>
    <t>Kingston upon Thames 017</t>
  </si>
  <si>
    <t>Kingston upon Thames 018</t>
  </si>
  <si>
    <t>Kingston upon Thames 019</t>
  </si>
  <si>
    <t>Kingston upon Thames 020</t>
  </si>
  <si>
    <t>Merton 001</t>
  </si>
  <si>
    <t>Merton 002</t>
  </si>
  <si>
    <t>Merton 003</t>
  </si>
  <si>
    <t>Merton 004</t>
  </si>
  <si>
    <t>Merton 005</t>
  </si>
  <si>
    <t>Merton 006</t>
  </si>
  <si>
    <t>Merton 007</t>
  </si>
  <si>
    <t>Merton 008</t>
  </si>
  <si>
    <t>Merton 009</t>
  </si>
  <si>
    <t>Merton 010</t>
  </si>
  <si>
    <t>Merton 011</t>
  </si>
  <si>
    <t>Merton 012</t>
  </si>
  <si>
    <t>Merton 013</t>
  </si>
  <si>
    <t>Merton 014</t>
  </si>
  <si>
    <t>Merton 015</t>
  </si>
  <si>
    <t>Merton 016</t>
  </si>
  <si>
    <t>Merton 017</t>
  </si>
  <si>
    <t>Merton 018</t>
  </si>
  <si>
    <t>Merton 019</t>
  </si>
  <si>
    <t>Merton 020</t>
  </si>
  <si>
    <t>Merton 021</t>
  </si>
  <si>
    <t>Merton 022</t>
  </si>
  <si>
    <t>Merton 023</t>
  </si>
  <si>
    <t>Merton 024</t>
  </si>
  <si>
    <t>Merton 025</t>
  </si>
  <si>
    <t>Redbridge 001</t>
  </si>
  <si>
    <t>Redbridge 002</t>
  </si>
  <si>
    <t>Redbridge 003</t>
  </si>
  <si>
    <t>Redbridge 004</t>
  </si>
  <si>
    <t>Redbridge 005</t>
  </si>
  <si>
    <t>Redbridge 006</t>
  </si>
  <si>
    <t>Redbridge 007</t>
  </si>
  <si>
    <t>Redbridge 008</t>
  </si>
  <si>
    <t>Redbridge 009</t>
  </si>
  <si>
    <t>Redbridge 010</t>
  </si>
  <si>
    <t>Redbridge 012</t>
  </si>
  <si>
    <t>Redbridge 013</t>
  </si>
  <si>
    <t>Redbridge 014</t>
  </si>
  <si>
    <t>Redbridge 015</t>
  </si>
  <si>
    <t>Redbridge 017</t>
  </si>
  <si>
    <t>Redbridge 018</t>
  </si>
  <si>
    <t>Redbridge 019</t>
  </si>
  <si>
    <t>Redbridge 020</t>
  </si>
  <si>
    <t>Redbridge 022</t>
  </si>
  <si>
    <t>Redbridge 023</t>
  </si>
  <si>
    <t>Redbridge 024</t>
  </si>
  <si>
    <t>Redbridge 026</t>
  </si>
  <si>
    <t>Redbridge 027</t>
  </si>
  <si>
    <t>Redbridge 029</t>
  </si>
  <si>
    <t>Redbridge 030</t>
  </si>
  <si>
    <t>Redbridge 031</t>
  </si>
  <si>
    <t>Redbridge 032</t>
  </si>
  <si>
    <t>Redbridge 033</t>
  </si>
  <si>
    <t>Redbridge 034</t>
  </si>
  <si>
    <t>Redbridge 035</t>
  </si>
  <si>
    <t>Redbridge 036</t>
  </si>
  <si>
    <t>Richmond upon Thames 001</t>
  </si>
  <si>
    <t>Richmond upon Thames 002</t>
  </si>
  <si>
    <t>Richmond upon Thames 003</t>
  </si>
  <si>
    <t>Richmond upon Thames 004</t>
  </si>
  <si>
    <t>Richmond upon Thames 005</t>
  </si>
  <si>
    <t>Richmond upon Thames 006</t>
  </si>
  <si>
    <t>Richmond upon Thames 007</t>
  </si>
  <si>
    <t>Richmond upon Thames 008</t>
  </si>
  <si>
    <t>Richmond upon Thames 009</t>
  </si>
  <si>
    <t>Richmond upon Thames 010</t>
  </si>
  <si>
    <t>Richmond upon Thames 011</t>
  </si>
  <si>
    <t>Richmond upon Thames 012</t>
  </si>
  <si>
    <t>Richmond upon Thames 013</t>
  </si>
  <si>
    <t>Richmond upon Thames 014</t>
  </si>
  <si>
    <t>Richmond upon Thames 015</t>
  </si>
  <si>
    <t>Richmond upon Thames 016</t>
  </si>
  <si>
    <t>Richmond upon Thames 017</t>
  </si>
  <si>
    <t>Richmond upon Thames 018</t>
  </si>
  <si>
    <t>Richmond upon Thames 019</t>
  </si>
  <si>
    <t>Richmond upon Thames 020</t>
  </si>
  <si>
    <t>Richmond upon Thames 021</t>
  </si>
  <si>
    <t>Richmond upon Thames 022</t>
  </si>
  <si>
    <t>Richmond upon Thames 023</t>
  </si>
  <si>
    <t>Sutton 001</t>
  </si>
  <si>
    <t>Sutton 002</t>
  </si>
  <si>
    <t>Sutton 003</t>
  </si>
  <si>
    <t>Sutton 004</t>
  </si>
  <si>
    <t>Sutton 005</t>
  </si>
  <si>
    <t>Sutton 006</t>
  </si>
  <si>
    <t>Sutton 007</t>
  </si>
  <si>
    <t>Sutton 008</t>
  </si>
  <si>
    <t>Sutton 009</t>
  </si>
  <si>
    <t>Sutton 010</t>
  </si>
  <si>
    <t>Sutton 011</t>
  </si>
  <si>
    <t>Sutton 012</t>
  </si>
  <si>
    <t>Sutton 013</t>
  </si>
  <si>
    <t>Sutton 014</t>
  </si>
  <si>
    <t>Sutton 015</t>
  </si>
  <si>
    <t>Sutton 016</t>
  </si>
  <si>
    <t>Sutton 017</t>
  </si>
  <si>
    <t>Sutton 018</t>
  </si>
  <si>
    <t>Sutton 019</t>
  </si>
  <si>
    <t>Sutton 020</t>
  </si>
  <si>
    <t>Sutton 021</t>
  </si>
  <si>
    <t>Sutton 022</t>
  </si>
  <si>
    <t>Sutton 024</t>
  </si>
  <si>
    <t>Sutton 025</t>
  </si>
  <si>
    <t>Waltham Forest 001</t>
  </si>
  <si>
    <t>Waltham Forest 002</t>
  </si>
  <si>
    <t>Waltham Forest 003</t>
  </si>
  <si>
    <t>Waltham Forest 004</t>
  </si>
  <si>
    <t>Waltham Forest 005</t>
  </si>
  <si>
    <t>Waltham Forest 006</t>
  </si>
  <si>
    <t>Waltham Forest 007</t>
  </si>
  <si>
    <t>Waltham Forest 008</t>
  </si>
  <si>
    <t>Waltham Forest 009</t>
  </si>
  <si>
    <t>Waltham Forest 010</t>
  </si>
  <si>
    <t>Waltham Forest 011</t>
  </si>
  <si>
    <t>Waltham Forest 012</t>
  </si>
  <si>
    <t>Waltham Forest 013</t>
  </si>
  <si>
    <t>Waltham Forest 014</t>
  </si>
  <si>
    <t>Waltham Forest 015</t>
  </si>
  <si>
    <t>Waltham Forest 016</t>
  </si>
  <si>
    <t>Waltham Forest 017</t>
  </si>
  <si>
    <t>Waltham Forest 018</t>
  </si>
  <si>
    <t>Waltham Forest 019</t>
  </si>
  <si>
    <t>Waltham Forest 020</t>
  </si>
  <si>
    <t>Waltham Forest 021</t>
  </si>
  <si>
    <t>Waltham Forest 022</t>
  </si>
  <si>
    <t>Waltham Forest 023</t>
  </si>
  <si>
    <t>Waltham Forest 024</t>
  </si>
  <si>
    <t>Waltham Forest 025</t>
  </si>
  <si>
    <t>Waltham Forest 026</t>
  </si>
  <si>
    <t>Waltham Forest 027</t>
  </si>
  <si>
    <t>Waltham Forest 028</t>
  </si>
  <si>
    <t>Borough</t>
  </si>
  <si>
    <t>London</t>
  </si>
  <si>
    <t>Professional, scientific and technical activities</t>
  </si>
  <si>
    <t>Information and communication</t>
  </si>
  <si>
    <t>Administrative and support service activities</t>
  </si>
  <si>
    <t>Real estate activities</t>
  </si>
  <si>
    <t>Construction</t>
  </si>
  <si>
    <t>Business and domestic software development</t>
  </si>
  <si>
    <t>Development of building projects</t>
  </si>
  <si>
    <t>Wholesale and retail trade; repair of motor vehicles and motorcycles</t>
  </si>
  <si>
    <t>Accommodation and food service activities</t>
  </si>
  <si>
    <t>Real estate agencies</t>
  </si>
  <si>
    <t>Barristers at law</t>
  </si>
  <si>
    <t>Hairdressing and other beauty treatment</t>
  </si>
  <si>
    <t>Other service activities</t>
  </si>
  <si>
    <t>Artistic creation</t>
  </si>
  <si>
    <t>Arts, entertainment and recreation</t>
  </si>
  <si>
    <t>Retail sale via mail order houses or via Internet</t>
  </si>
  <si>
    <t>Advertising agencies</t>
  </si>
  <si>
    <t>Other human health activities</t>
  </si>
  <si>
    <t>Human health and social work activities</t>
  </si>
  <si>
    <t>Management of real estate on a fee or contract basis</t>
  </si>
  <si>
    <t>General cleaning of buildings</t>
  </si>
  <si>
    <t>Financial and insurance activities</t>
  </si>
  <si>
    <t>Performing arts</t>
  </si>
  <si>
    <t>Motion picture production activities</t>
  </si>
  <si>
    <t>Retail sale of clothing in specialised stores</t>
  </si>
  <si>
    <t>Maintenance and repair of motor vehicles</t>
  </si>
  <si>
    <t>Solicitors</t>
  </si>
  <si>
    <t>Architectural activities</t>
  </si>
  <si>
    <t>Freight transport by road</t>
  </si>
  <si>
    <t>Transportation and storage</t>
  </si>
  <si>
    <t>Television programme production activities</t>
  </si>
  <si>
    <t>Education</t>
  </si>
  <si>
    <t>Public houses and bars</t>
  </si>
  <si>
    <t>Temporary employment agency activities</t>
  </si>
  <si>
    <t>Event catering activities</t>
  </si>
  <si>
    <t>Primary education</t>
  </si>
  <si>
    <t>Non-specialised wholesale trade</t>
  </si>
  <si>
    <t>Dental practice activities</t>
  </si>
  <si>
    <t>Engineering related scientific and technical consulting activities</t>
  </si>
  <si>
    <t>Activities of head offices</t>
  </si>
  <si>
    <t>Combined office administrative service activities</t>
  </si>
  <si>
    <t>Gambling and betting activities</t>
  </si>
  <si>
    <t>Other retail sale in non-specialised stores</t>
  </si>
  <si>
    <t>Taxi operation</t>
  </si>
  <si>
    <t>Private security activities</t>
  </si>
  <si>
    <t>Hotels and similar accommodation</t>
  </si>
  <si>
    <t>Combined facilities support activities</t>
  </si>
  <si>
    <t>Banks</t>
  </si>
  <si>
    <t>Bookkeeping activities</t>
  </si>
  <si>
    <t>Sound recording and music publishing activities</t>
  </si>
  <si>
    <t>Travel agency activities</t>
  </si>
  <si>
    <t>Buying and selling of own real estate</t>
  </si>
  <si>
    <t>Fund management activities</t>
  </si>
  <si>
    <t>Retail sale of watches and jewellery in specialised stores</t>
  </si>
  <si>
    <t>Production of electricity</t>
  </si>
  <si>
    <t>Electricity, gas, steam and air conditioning supply</t>
  </si>
  <si>
    <t>Social work activities without accommodation for the elderly and disabled</t>
  </si>
  <si>
    <t>Motion picture, video and television programme post-production activities</t>
  </si>
  <si>
    <t>Video production activities</t>
  </si>
  <si>
    <t>Wholesale of clothing and footwear</t>
  </si>
  <si>
    <t>Other telecommunications activities</t>
  </si>
  <si>
    <t>Other transportation support activities</t>
  </si>
  <si>
    <t>Manufacturing</t>
  </si>
  <si>
    <t>Market research and public opinion polling</t>
  </si>
  <si>
    <t>Engineering design activities for industrial process and production</t>
  </si>
  <si>
    <t>Retail sale of hardware, paints and glass in specialised stores</t>
  </si>
  <si>
    <t>Wholesale of wood, construction materials and sanitary equipment</t>
  </si>
  <si>
    <t>Other publishing activities</t>
  </si>
  <si>
    <t>Landscape service activities</t>
  </si>
  <si>
    <t>Retail sale of cosmetic and toilet articles in specialised stores</t>
  </si>
  <si>
    <t>Residential care activities for the elderly and disabled</t>
  </si>
  <si>
    <t>Activities of insurance agents and brokers</t>
  </si>
  <si>
    <t>Retail sale of bread, cakes, flour confectionery and sugar confectionery in specialised stores</t>
  </si>
  <si>
    <t>Retail sale of footwear in specialised stores</t>
  </si>
  <si>
    <t>Repair of computers and peripheral equipment</t>
  </si>
  <si>
    <t>Other retail sale of food in specialised stores</t>
  </si>
  <si>
    <t>Non-specialised wholesale of food, beverages and tobacco</t>
  </si>
  <si>
    <t>Data processing, hosting and related activities</t>
  </si>
  <si>
    <t>Renting and operating of Housing Association real estate</t>
  </si>
  <si>
    <t>Wholesale of perfume and cosmetics</t>
  </si>
  <si>
    <t>Wholesale of other machinery and equipment</t>
  </si>
  <si>
    <t>Hospital activities</t>
  </si>
  <si>
    <t>Machining</t>
  </si>
  <si>
    <t>General public administration activities</t>
  </si>
  <si>
    <t>Public administration and defence; compulsory social security</t>
  </si>
  <si>
    <t>Renting and leasing of cars and light motor vehicles</t>
  </si>
  <si>
    <t>Activities of professional membership organisations</t>
  </si>
  <si>
    <t>Activities of financial services holding companies</t>
  </si>
  <si>
    <t>Fitness facilities</t>
  </si>
  <si>
    <t>Wholesale of wine, beer, spirits and other alcoholic beverages</t>
  </si>
  <si>
    <t>Construction of railways and underground railways</t>
  </si>
  <si>
    <t>Retail sale of newspapers and stationery in specialised stores</t>
  </si>
  <si>
    <t>Other research and experimental development on natural sciences and engineering</t>
  </si>
  <si>
    <t>Pre-primary education</t>
  </si>
  <si>
    <t>Activities of sport clubs</t>
  </si>
  <si>
    <t>Wholesale of fruit and vegetables</t>
  </si>
  <si>
    <t>Wholesale of textiles</t>
  </si>
  <si>
    <t>Wholesale of watches and jewellery</t>
  </si>
  <si>
    <t>Tour operator activities</t>
  </si>
  <si>
    <t>Retail sale of meat and meat products in specialised stores</t>
  </si>
  <si>
    <t>Scaffold erection</t>
  </si>
  <si>
    <t>Retail sale of electrical household appliances in specialised stores</t>
  </si>
  <si>
    <t>Public order and safety activities</t>
  </si>
  <si>
    <t>Manufacture of jewellery and related articles</t>
  </si>
  <si>
    <t>Sale of new cars and light motor vehicles</t>
  </si>
  <si>
    <t>Wholesale of furniture, carpets and lighting equipment</t>
  </si>
  <si>
    <t>Activities of distribution holding companies</t>
  </si>
  <si>
    <t>Television programming and broadcasting activities</t>
  </si>
  <si>
    <t>Wireless telecommunications activities</t>
  </si>
  <si>
    <t>Manufacture of bread; manufacture of fresh pastry goods and cakes</t>
  </si>
  <si>
    <t>First-degree level higher education</t>
  </si>
  <si>
    <t>Manufacture of other furniture</t>
  </si>
  <si>
    <t>Wholesale of meat and meat products</t>
  </si>
  <si>
    <t>Postal activities under universal service obligation</t>
  </si>
  <si>
    <t>Technical testing and analysis</t>
  </si>
  <si>
    <t>Collection of non-hazardous waste</t>
  </si>
  <si>
    <t>Water supply, sewerage, waste management and remediation activities</t>
  </si>
  <si>
    <t>Translation and interpretation activities</t>
  </si>
  <si>
    <t>Justice and judicial activities</t>
  </si>
  <si>
    <t>Retail sale of fruit and vegetables in specialised stores</t>
  </si>
  <si>
    <t>Other accommodation</t>
  </si>
  <si>
    <t>Renting and leasing of construction and civil engineering machinery and equipment</t>
  </si>
  <si>
    <t>Wholesale of other food, including fish, crustaceans and molluscs</t>
  </si>
  <si>
    <t>Veterinary activities</t>
  </si>
  <si>
    <t>Retail sale of textiles in specialised stores</t>
  </si>
  <si>
    <t>Pension funding</t>
  </si>
  <si>
    <t>Sea and coastal freight water transport</t>
  </si>
  <si>
    <t>Security systems service activities</t>
  </si>
  <si>
    <t>Retail sale of leather goods in specialised stores</t>
  </si>
  <si>
    <t>Radio broadcasting</t>
  </si>
  <si>
    <t>Wired telecommunications activities</t>
  </si>
  <si>
    <t>Residential nursing care activities</t>
  </si>
  <si>
    <t>Scheduled passenger air transport</t>
  </si>
  <si>
    <t>Site preparation</t>
  </si>
  <si>
    <t>Research and experimental development on social sciences and humanities</t>
  </si>
  <si>
    <t>Manufacture of medical and dental instruments and supplies</t>
  </si>
  <si>
    <t>Service activities incidental to air transportation</t>
  </si>
  <si>
    <t>Activities of call centres</t>
  </si>
  <si>
    <t>Residential care activities for learning disabilities, mental health and substance abuse</t>
  </si>
  <si>
    <t>Activities of racehorse owners</t>
  </si>
  <si>
    <t>Passenger rail transport, interurban</t>
  </si>
  <si>
    <t>Installation of industrial machinery and equipment</t>
  </si>
  <si>
    <t>Recovery of sorted materials</t>
  </si>
  <si>
    <t>Investigation activities</t>
  </si>
  <si>
    <t>Wholesale of flowers and plants</t>
  </si>
  <si>
    <t>Retail sale of automotive fuel in specialised stores</t>
  </si>
  <si>
    <t>Finishing of textiles</t>
  </si>
  <si>
    <t>Remediation activities and other waste management services</t>
  </si>
  <si>
    <t>Sale, maintenance and repair of motorcycles and related parts and accessories</t>
  </si>
  <si>
    <t>Extraction of crude petroleum</t>
  </si>
  <si>
    <t>Mining and Quarrying</t>
  </si>
  <si>
    <t>Cutting, shaping and finishing of stone</t>
  </si>
  <si>
    <t>Manufacture of computers and peripheral equipment</t>
  </si>
  <si>
    <t>Manufacture of electric lighting equipment</t>
  </si>
  <si>
    <t>Activities of trade unions</t>
  </si>
  <si>
    <t>Agriculture, Forestry and Fishing</t>
  </si>
  <si>
    <t>Mixed farming</t>
  </si>
  <si>
    <t>Silviculture and other forestry activities</t>
  </si>
  <si>
    <t>Manufacture of prepared meals and dishes</t>
  </si>
  <si>
    <t>Manufacture of pharmaceutical preparations</t>
  </si>
  <si>
    <t>Manufacture of sports goods</t>
  </si>
  <si>
    <t>Manufacture of footwear</t>
  </si>
  <si>
    <t>Manufacture of consumer electronics</t>
  </si>
  <si>
    <t>Sea and coastal passenger water transport</t>
  </si>
  <si>
    <t>Inland passenger water transport</t>
  </si>
  <si>
    <t>Freight air transport</t>
  </si>
  <si>
    <t>Manufacture of motor vehicles</t>
  </si>
  <si>
    <t>Manufacture of air and spacecraft and related machinery</t>
  </si>
  <si>
    <t>Logging</t>
  </si>
  <si>
    <t>Support activities for other mining and quarrying</t>
  </si>
  <si>
    <t>Manufacture of basic pharmaceutical products</t>
  </si>
  <si>
    <t>Manufacture of irradiation, electromedical and electrotherapeutic equipment</t>
  </si>
  <si>
    <t>Manufacture of other electrical equipment</t>
  </si>
  <si>
    <t>Satellite telecommunications activities</t>
  </si>
  <si>
    <t>Compulsory social security activities</t>
  </si>
  <si>
    <t>Industry</t>
  </si>
  <si>
    <t>Plant propagation</t>
  </si>
  <si>
    <t>Hunting, trapping and related service activities</t>
  </si>
  <si>
    <t>Support services to forestry</t>
  </si>
  <si>
    <t>Extraction of natural gas</t>
  </si>
  <si>
    <t>Processing and preserving of fish, crustaceans and molluscs</t>
  </si>
  <si>
    <t>Preparation and spinning of textile fibres</t>
  </si>
  <si>
    <t>Weaving of textiles</t>
  </si>
  <si>
    <t>Sawmilling and planing of wood</t>
  </si>
  <si>
    <t>Manufacture of pesticides and other agrochemical products</t>
  </si>
  <si>
    <t>Manufacture of refractory products</t>
  </si>
  <si>
    <t>Manufacture of basic iron and steel and of ferro-alloys</t>
  </si>
  <si>
    <t>Manufacture of tubes, pipes, hollow profiles and related fittings, of steel</t>
  </si>
  <si>
    <t>Manufacture of steam generators, except central heating hot water boilers</t>
  </si>
  <si>
    <t>Manufacture of weapons and ammunition</t>
  </si>
  <si>
    <t>Forging, pressing, stamping and roll-forming of metal; powder metallurgy</t>
  </si>
  <si>
    <t>Manufacture of magnetic and optical media</t>
  </si>
  <si>
    <t>Manufacture of batteries and accumulators</t>
  </si>
  <si>
    <t>Manufacture of railway locomotives and rolling stock</t>
  </si>
  <si>
    <t>Manufacture of military fighting vehicles</t>
  </si>
  <si>
    <t>Manufacture of musical instruments</t>
  </si>
  <si>
    <t>Steam and air conditioning supply</t>
  </si>
  <si>
    <t>Water collection, treatment and supply</t>
  </si>
  <si>
    <t>Sewerage</t>
  </si>
  <si>
    <t>Other specialised construction activities n.e.c.</t>
  </si>
  <si>
    <t>Freight rail transport</t>
  </si>
  <si>
    <t>Other passenger land transport</t>
  </si>
  <si>
    <t>Transport via pipeline</t>
  </si>
  <si>
    <t>Inland freight water transport</t>
  </si>
  <si>
    <t>Other professional, scientific and technical activities n.e.c.</t>
  </si>
  <si>
    <t>Business count</t>
  </si>
  <si>
    <t>City of London</t>
  </si>
  <si>
    <t>Camden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</si>
  <si>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</si>
  <si>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</si>
  <si>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</si>
  <si>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</si>
  <si>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</si>
  <si>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</si>
  <si>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</si>
  <si>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</si>
  <si>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</si>
  <si>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</si>
  <si>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</si>
  <si>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</si>
  <si>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</si>
  <si>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</si>
  <si>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</si>
  <si>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</si>
  <si>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</si>
  <si>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</si>
  <si>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</si>
  <si>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</si>
  <si>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</si>
  <si>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</si>
  <si>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</si>
  <si>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</si>
  <si>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</si>
  <si>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</si>
  <si>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</si>
  <si>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</si>
  <si>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</si>
  <si>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</si>
  <si>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</si>
  <si>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Business/ Rateable property</t>
  </si>
  <si>
    <t>ONS Crown Copyright Reserved [from Nomis on 9 July 2019]</t>
  </si>
  <si>
    <t>date</t>
  </si>
  <si>
    <t>Column Total</t>
  </si>
  <si>
    <t>Support activities for petroleum and natural gas extraction</t>
  </si>
  <si>
    <t>Camping grounds, recreational vehicle parks and trailer parks</t>
  </si>
  <si>
    <t>Specialised design activities</t>
  </si>
  <si>
    <t>Leasing of intellectual property and similar products, except copyrighted works</t>
  </si>
  <si>
    <t>Other human resources provision</t>
  </si>
  <si>
    <t>Educational support activities</t>
  </si>
  <si>
    <t>Other residential care activities</t>
  </si>
  <si>
    <t>Total</t>
  </si>
  <si>
    <t>UK Business Counts - local units by industry and employment size band</t>
  </si>
  <si>
    <t>industry</t>
  </si>
  <si>
    <t>legal status</t>
  </si>
  <si>
    <t>local authority: district / unitary (as of April 2019)</t>
  </si>
  <si>
    <t>Micro (0 to 9)</t>
  </si>
  <si>
    <t>Small (10 to 49)</t>
  </si>
  <si>
    <t>Medium-sized (50 to 249)</t>
  </si>
  <si>
    <t>Large (250+)</t>
  </si>
  <si>
    <t>All figures are rounded to avoid disclosure. Values may be rounded down to zero and so all zeros are not necessarily true zeros. Totals across tables may differ by minor amounts due to the disclosure methods used. Furthermore, figures may differ by small amounts from those published in ONS outputs due to the application of a different rounding methodology.</t>
  </si>
  <si>
    <t>In 2015, ONS extended the coverage of businesses to include a population of solely PAYE based businesses that were previously excluded because of the risk of duplication. In total, in 2015, 105,000 businesses have been added.Improvements in matching of administrative data and research into those units excluded has indicated that the risk of duplication is very small. The addition of these businesses brings the publication in line with Business Demography and the BIS Business Population Estimates, both of which include these businesses. For more information, see http://www.nomisweb.co.uk/articles/news/files/UKBusinessCoverage.pdf.</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</si>
  <si>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</si>
  <si>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</si>
  <si>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</si>
  <si>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</si>
  <si>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</si>
  <si>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</si>
  <si>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</si>
  <si>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</si>
  <si>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</si>
  <si>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</si>
  <si>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</si>
  <si>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</si>
  <si>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</si>
  <si>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</si>
  <si>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</si>
  <si>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</si>
  <si>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</si>
  <si>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</si>
  <si>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</si>
  <si>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</si>
  <si>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</si>
  <si>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</si>
  <si>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</si>
  <si>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</si>
  <si>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</si>
  <si>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</si>
  <si>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</si>
  <si>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</si>
  <si>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</si>
  <si>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</si>
  <si>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</si>
  <si>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</si>
  <si>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</si>
  <si>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East</t>
  </si>
  <si>
    <t>Business Count</t>
  </si>
  <si>
    <t>Business density</t>
  </si>
  <si>
    <t>Micro-share</t>
  </si>
  <si>
    <t>Rateable properties per business</t>
  </si>
  <si>
    <t>Business diversity</t>
  </si>
  <si>
    <t>Complexity</t>
  </si>
  <si>
    <t>Borough Code</t>
  </si>
  <si>
    <t>MSOA Name</t>
  </si>
  <si>
    <t>Rateable property / Business</t>
  </si>
  <si>
    <t>Final Index scores</t>
  </si>
  <si>
    <t>GVA per business</t>
  </si>
  <si>
    <t>Other personal service activities</t>
  </si>
  <si>
    <t>Offices per business</t>
  </si>
  <si>
    <t>Pick a location from the drop down list</t>
  </si>
  <si>
    <t>Your Borough</t>
  </si>
  <si>
    <t>Comparison</t>
  </si>
  <si>
    <t>All</t>
  </si>
  <si>
    <t>Agriculture, mining, electricity, gas, water and waste</t>
  </si>
  <si>
    <t>Distribution; transport; accommodation and food</t>
  </si>
  <si>
    <t>Professional and administrative services</t>
  </si>
  <si>
    <t xml:space="preserve">Public administration; education; health </t>
  </si>
  <si>
    <t>Recreation, other services and household activities</t>
  </si>
  <si>
    <t>Legal activities</t>
  </si>
  <si>
    <t>Computer programming, consultancy and related activities</t>
  </si>
  <si>
    <t>Management consultancy activities</t>
  </si>
  <si>
    <t>Office administrative and support activities</t>
  </si>
  <si>
    <t>Electrical, plumbing and other construction installation activities</t>
  </si>
  <si>
    <t>Activities of employment placement agencies</t>
  </si>
  <si>
    <t>Retail sale of other goods in specialised stores</t>
  </si>
  <si>
    <t>Renting and operating of own or leased real estate</t>
  </si>
  <si>
    <t>Construction of residential and non-residential buildings</t>
  </si>
  <si>
    <t>Business support service activities n.e.c.</t>
  </si>
  <si>
    <t>Restaurants and mobile food service activities</t>
  </si>
  <si>
    <t>Building completion and finishing</t>
  </si>
  <si>
    <t>Accounting, bookkeeping and auditing activities; tax consultancy</t>
  </si>
  <si>
    <t>Motion picture, video and television programme activities</t>
  </si>
  <si>
    <t>Creative, arts and entertainment activities</t>
  </si>
  <si>
    <t>Real estate activities on a fee or contract basis</t>
  </si>
  <si>
    <t>Architectural and engineering activities and related technical consultancy</t>
  </si>
  <si>
    <t>Activities auxiliary to financial services, except insurance and pension funding</t>
  </si>
  <si>
    <t>Retail sale in non-specialised stores</t>
  </si>
  <si>
    <t>Activities of holding companies</t>
  </si>
  <si>
    <t>Freight transport by road and removal services</t>
  </si>
  <si>
    <t>Advertising</t>
  </si>
  <si>
    <t>Retail trade not in stores, stalls or markets</t>
  </si>
  <si>
    <t>Activities auxiliary to insurance and pension funding</t>
  </si>
  <si>
    <t>Cleaning activities</t>
  </si>
  <si>
    <t>Electric power generation, transmission and distribution</t>
  </si>
  <si>
    <t>Other social work activities without accommodation</t>
  </si>
  <si>
    <t>Other financial service activities, except insurance and pension funding</t>
  </si>
  <si>
    <t>Wholesale of household goods</t>
  </si>
  <si>
    <t>Photographic activities</t>
  </si>
  <si>
    <t>Administration of the State and the economic and social policy of the community</t>
  </si>
  <si>
    <t>Retail sale of food, beverages and tobacco in specialised stores</t>
  </si>
  <si>
    <t>Support activities for transportation</t>
  </si>
  <si>
    <t>Event catering and other food service activities</t>
  </si>
  <si>
    <t>Medical and dental practice activities</t>
  </si>
  <si>
    <t>Wholesale of food, beverages and tobacco</t>
  </si>
  <si>
    <t>Retail sale of other household equipment in specialised stores</t>
  </si>
  <si>
    <t>Publishing of books, periodicals and other publishing activities</t>
  </si>
  <si>
    <t>Activities of other membership organisations</t>
  </si>
  <si>
    <t>Other education</t>
  </si>
  <si>
    <t>Beverage serving activities</t>
  </si>
  <si>
    <t>Other postal and courier activities</t>
  </si>
  <si>
    <t>Trusts, funds and similar financial entities</t>
  </si>
  <si>
    <t>Other specialised wholesale</t>
  </si>
  <si>
    <t>Monetary intermediation</t>
  </si>
  <si>
    <t>Sports activities</t>
  </si>
  <si>
    <t>Construction of other civil engineering projects</t>
  </si>
  <si>
    <t>Insurance</t>
  </si>
  <si>
    <t>Sale of motor vehicles</t>
  </si>
  <si>
    <t>Wholesale on a fee or contract basis</t>
  </si>
  <si>
    <t>Activities of business, employers and professional membership organisations</t>
  </si>
  <si>
    <t>Construction of roads and railways</t>
  </si>
  <si>
    <t>Manufacture of wearing apparel, except fur apparel</t>
  </si>
  <si>
    <t>Data processing, hosting and related activities; web portals</t>
  </si>
  <si>
    <t>Travel agency and tour operator activities</t>
  </si>
  <si>
    <t>Retail sale of cultural and recreation goods in specialised stores</t>
  </si>
  <si>
    <t>Manufacture of jewellery, bijouterie and related articles</t>
  </si>
  <si>
    <t>Printing and service activities related to printing</t>
  </si>
  <si>
    <t>Secondary education</t>
  </si>
  <si>
    <t>Provision of services to the community as a whole</t>
  </si>
  <si>
    <t>Retail sale of information and communication equipment in specialised stores</t>
  </si>
  <si>
    <t>Sale of motor vehicle parts and accessories</t>
  </si>
  <si>
    <t>Wholesale of other machinery, equipment and supplies</t>
  </si>
  <si>
    <t>Higher education</t>
  </si>
  <si>
    <t>Other information service activities</t>
  </si>
  <si>
    <t>Treatment and coating of metals; machining</t>
  </si>
  <si>
    <t>'620</t>
  </si>
  <si>
    <t>'829</t>
  </si>
  <si>
    <t>'561</t>
  </si>
  <si>
    <t>'477</t>
  </si>
  <si>
    <t>'711</t>
  </si>
  <si>
    <t>'432</t>
  </si>
  <si>
    <t>'433</t>
  </si>
  <si>
    <t>'960</t>
  </si>
  <si>
    <t>'014</t>
  </si>
  <si>
    <t>Animal production</t>
  </si>
  <si>
    <t>'412</t>
  </si>
  <si>
    <t>'471</t>
  </si>
  <si>
    <t>'682</t>
  </si>
  <si>
    <t>'494</t>
  </si>
  <si>
    <t>'452</t>
  </si>
  <si>
    <t>'889</t>
  </si>
  <si>
    <t>'563</t>
  </si>
  <si>
    <t>'692</t>
  </si>
  <si>
    <t>'683</t>
  </si>
  <si>
    <t>'749</t>
  </si>
  <si>
    <t>'479</t>
  </si>
  <si>
    <t>'862</t>
  </si>
  <si>
    <t>'411</t>
  </si>
  <si>
    <t>'691</t>
  </si>
  <si>
    <t>'812</t>
  </si>
  <si>
    <t>'475</t>
  </si>
  <si>
    <t>'439</t>
  </si>
  <si>
    <t>'472</t>
  </si>
  <si>
    <t>'011</t>
  </si>
  <si>
    <t>Growing of non-perennial crops</t>
  </si>
  <si>
    <t>'015</t>
  </si>
  <si>
    <t>'900</t>
  </si>
  <si>
    <t>'931</t>
  </si>
  <si>
    <t>'869</t>
  </si>
  <si>
    <t>'855</t>
  </si>
  <si>
    <t>'562</t>
  </si>
  <si>
    <t>'661</t>
  </si>
  <si>
    <t>'467</t>
  </si>
  <si>
    <t>'464</t>
  </si>
  <si>
    <t>'852</t>
  </si>
  <si>
    <t>'591</t>
  </si>
  <si>
    <t>'741</t>
  </si>
  <si>
    <t>'451</t>
  </si>
  <si>
    <t>'949</t>
  </si>
  <si>
    <t>'731</t>
  </si>
  <si>
    <t>'813</t>
  </si>
  <si>
    <t>'532</t>
  </si>
  <si>
    <t>'476</t>
  </si>
  <si>
    <t>'781</t>
  </si>
  <si>
    <t>'256</t>
  </si>
  <si>
    <t>'429</t>
  </si>
  <si>
    <t>'463</t>
  </si>
  <si>
    <t>'841</t>
  </si>
  <si>
    <t>'522</t>
  </si>
  <si>
    <t>'466</t>
  </si>
  <si>
    <t>'782</t>
  </si>
  <si>
    <t>'521</t>
  </si>
  <si>
    <t>Warehousing and storage</t>
  </si>
  <si>
    <t>'461</t>
  </si>
  <si>
    <t>'493</t>
  </si>
  <si>
    <t>'551</t>
  </si>
  <si>
    <t>'469</t>
  </si>
  <si>
    <t>'331</t>
  </si>
  <si>
    <t>Repair of fabricated metal products, machinery and equipment</t>
  </si>
  <si>
    <t>'773</t>
  </si>
  <si>
    <t>Renting and leasing of other machinery, equipment and tangible goods</t>
  </si>
  <si>
    <t>'879</t>
  </si>
  <si>
    <t>'881</t>
  </si>
  <si>
    <t>'873</t>
  </si>
  <si>
    <t>'453</t>
  </si>
  <si>
    <t>'920</t>
  </si>
  <si>
    <t>'181</t>
  </si>
  <si>
    <t>'641</t>
  </si>
  <si>
    <t>'811</t>
  </si>
  <si>
    <t>'581</t>
  </si>
  <si>
    <t>'662</t>
  </si>
  <si>
    <t>'791</t>
  </si>
  <si>
    <t>'853</t>
  </si>
  <si>
    <t>'701</t>
  </si>
  <si>
    <t>'162</t>
  </si>
  <si>
    <t>Manufacture of products of wood, cork, straw and plaiting materials</t>
  </si>
  <si>
    <t>'821</t>
  </si>
  <si>
    <t>'742</t>
  </si>
  <si>
    <t>'642</t>
  </si>
  <si>
    <t>'649</t>
  </si>
  <si>
    <t>'861</t>
  </si>
  <si>
    <t>'619</t>
  </si>
  <si>
    <t>'801</t>
  </si>
  <si>
    <t>'421</t>
  </si>
  <si>
    <t>'932</t>
  </si>
  <si>
    <t>Amusement and recreation activities</t>
  </si>
  <si>
    <t>'842</t>
  </si>
  <si>
    <t>'310</t>
  </si>
  <si>
    <t>Manufacture of furniture</t>
  </si>
  <si>
    <t>'712</t>
  </si>
  <si>
    <t>'750</t>
  </si>
  <si>
    <t>'474</t>
  </si>
  <si>
    <t>'016</t>
  </si>
  <si>
    <t>Support activities to agriculture and post-harvest crop activities</t>
  </si>
  <si>
    <t>'653</t>
  </si>
  <si>
    <t>'910</t>
  </si>
  <si>
    <t>Libraries, archives, museums and other cultural activities</t>
  </si>
  <si>
    <t>'351</t>
  </si>
  <si>
    <t>'222</t>
  </si>
  <si>
    <t>Manufacture of plastics products</t>
  </si>
  <si>
    <t>'771</t>
  </si>
  <si>
    <t>Renting and leasing of motor vehicles</t>
  </si>
  <si>
    <t>'465</t>
  </si>
  <si>
    <t>Wholesale of information and communication equipment</t>
  </si>
  <si>
    <t>'851</t>
  </si>
  <si>
    <t>'721</t>
  </si>
  <si>
    <t>Research and experimental development on natural sciences and engineering</t>
  </si>
  <si>
    <t>'951</t>
  </si>
  <si>
    <t>Repair of computers and communication equipment</t>
  </si>
  <si>
    <t>'552</t>
  </si>
  <si>
    <t>Holiday and other short stay accommodation</t>
  </si>
  <si>
    <t>'631</t>
  </si>
  <si>
    <t>'531</t>
  </si>
  <si>
    <t>'251</t>
  </si>
  <si>
    <t>Manufacture of structural metal products</t>
  </si>
  <si>
    <t>'431</t>
  </si>
  <si>
    <t>Demolition and site preparation</t>
  </si>
  <si>
    <t>'871</t>
  </si>
  <si>
    <t>'681</t>
  </si>
  <si>
    <t>'329</t>
  </si>
  <si>
    <t>Other manufacturing</t>
  </si>
  <si>
    <t>'856</t>
  </si>
  <si>
    <t>'952</t>
  </si>
  <si>
    <t>Repair of personal and household goods</t>
  </si>
  <si>
    <t>'473</t>
  </si>
  <si>
    <t>'259</t>
  </si>
  <si>
    <t>Manufacture of other fabricated metal products</t>
  </si>
  <si>
    <t>'941</t>
  </si>
  <si>
    <t>'823</t>
  </si>
  <si>
    <t>Organisation of conventions and trade shows</t>
  </si>
  <si>
    <t>'639</t>
  </si>
  <si>
    <t>'381</t>
  </si>
  <si>
    <t>Waste collection</t>
  </si>
  <si>
    <t>'141</t>
  </si>
  <si>
    <t>'031</t>
  </si>
  <si>
    <t>Fishing</t>
  </si>
  <si>
    <t>'282</t>
  </si>
  <si>
    <t>Manufacture of other general-purpose machinery</t>
  </si>
  <si>
    <t>'107</t>
  </si>
  <si>
    <t>Manufacture of bakery and farinaceous products</t>
  </si>
  <si>
    <t>'592</t>
  </si>
  <si>
    <t>'732</t>
  </si>
  <si>
    <t>'139</t>
  </si>
  <si>
    <t>Manufacture of other textiles</t>
  </si>
  <si>
    <t>'553</t>
  </si>
  <si>
    <t>'462</t>
  </si>
  <si>
    <t>Wholesale of agricultural raw materials and live animals</t>
  </si>
  <si>
    <t>'772</t>
  </si>
  <si>
    <t>Renting and leasing of personal and household goods</t>
  </si>
  <si>
    <t>'854</t>
  </si>
  <si>
    <t>'021</t>
  </si>
  <si>
    <t>'582</t>
  </si>
  <si>
    <t>Software publishing</t>
  </si>
  <si>
    <t>'110</t>
  </si>
  <si>
    <t>Manufacture of beverages</t>
  </si>
  <si>
    <t>'478</t>
  </si>
  <si>
    <t>Retail sale via stalls and markets</t>
  </si>
  <si>
    <t>'802</t>
  </si>
  <si>
    <t>'265</t>
  </si>
  <si>
    <t>Manufacture of instruments and appliances for measuring, testing and navigation; watches and clocks</t>
  </si>
  <si>
    <t>'454</t>
  </si>
  <si>
    <t>'663</t>
  </si>
  <si>
    <t>'332</t>
  </si>
  <si>
    <t>'783</t>
  </si>
  <si>
    <t>'325</t>
  </si>
  <si>
    <t>'108</t>
  </si>
  <si>
    <t>Manufacture of other food products</t>
  </si>
  <si>
    <t>'383</t>
  </si>
  <si>
    <t>Materials recovery</t>
  </si>
  <si>
    <t>'382</t>
  </si>
  <si>
    <t>Waste treatment and disposal</t>
  </si>
  <si>
    <t>'612</t>
  </si>
  <si>
    <t>'289</t>
  </si>
  <si>
    <t>Manufacture of other special-purpose machinery</t>
  </si>
  <si>
    <t>'236</t>
  </si>
  <si>
    <t>Manufacture of articles of concrete, cement and plaster</t>
  </si>
  <si>
    <t>'611</t>
  </si>
  <si>
    <t>'872</t>
  </si>
  <si>
    <t>'799</t>
  </si>
  <si>
    <t>Other reservation service and related activities</t>
  </si>
  <si>
    <t>'257</t>
  </si>
  <si>
    <t>Manufacture of cutlery, tools and general hardware</t>
  </si>
  <si>
    <t>'743</t>
  </si>
  <si>
    <t>'643</t>
  </si>
  <si>
    <t>'293</t>
  </si>
  <si>
    <t>Manufacture of parts and accessories for motor vehicles</t>
  </si>
  <si>
    <t>'321</t>
  </si>
  <si>
    <t>'370</t>
  </si>
  <si>
    <t>'651</t>
  </si>
  <si>
    <t>'422</t>
  </si>
  <si>
    <t>Construction of utility projects</t>
  </si>
  <si>
    <t>'172</t>
  </si>
  <si>
    <t>Manufacture of articles of paper and paperboard</t>
  </si>
  <si>
    <t>'559</t>
  </si>
  <si>
    <t>'012</t>
  </si>
  <si>
    <t>Growing of perennial crops</t>
  </si>
  <si>
    <t>'237</t>
  </si>
  <si>
    <t>'263</t>
  </si>
  <si>
    <t>Manufacture of communication equipment</t>
  </si>
  <si>
    <t>'822</t>
  </si>
  <si>
    <t>'281</t>
  </si>
  <si>
    <t>Manufacture of general purpose machinery</t>
  </si>
  <si>
    <t>'491</t>
  </si>
  <si>
    <t>'602</t>
  </si>
  <si>
    <t>'101</t>
  </si>
  <si>
    <t>Processing and preserving of meat and production of meat products</t>
  </si>
  <si>
    <t>'081</t>
  </si>
  <si>
    <t>Quarrying of stone, sand and clay</t>
  </si>
  <si>
    <t>'024</t>
  </si>
  <si>
    <t>'204</t>
  </si>
  <si>
    <t>Manufacture of soap and detergents, cleaning and polishing preparations, perfumes and toilet preparations</t>
  </si>
  <si>
    <t>'291</t>
  </si>
  <si>
    <t>'390</t>
  </si>
  <si>
    <t>'133</t>
  </si>
  <si>
    <t>'301</t>
  </si>
  <si>
    <t>Building of ships and boats</t>
  </si>
  <si>
    <t>'303</t>
  </si>
  <si>
    <t>'271</t>
  </si>
  <si>
    <t>Manufacture of electric motors, generators, transformers and electricity distribution and control apparatus</t>
  </si>
  <si>
    <t>'601</t>
  </si>
  <si>
    <t>'360</t>
  </si>
  <si>
    <t>'201</t>
  </si>
  <si>
    <t>Manufacture of basic chemicals, fertilisers and nitrogen compounds, plastics and synthetic rubber in primary forms</t>
  </si>
  <si>
    <t>'292</t>
  </si>
  <si>
    <t>Manufacture of bodies (coachwork) for motor vehicles; manufacture of trailers and semitrailers</t>
  </si>
  <si>
    <t>'261</t>
  </si>
  <si>
    <t>Manufacture of electronic components and boards</t>
  </si>
  <si>
    <t>'262</t>
  </si>
  <si>
    <t>'284</t>
  </si>
  <si>
    <t>Manufacture of metal forming machinery and machine tools</t>
  </si>
  <si>
    <t>'182</t>
  </si>
  <si>
    <t>Reproduction of recorded media</t>
  </si>
  <si>
    <t>'323</t>
  </si>
  <si>
    <t>'231</t>
  </si>
  <si>
    <t>Manufacture of glass and glass products</t>
  </si>
  <si>
    <t>'274</t>
  </si>
  <si>
    <t>'511</t>
  </si>
  <si>
    <t>Passenger air transport</t>
  </si>
  <si>
    <t>'105</t>
  </si>
  <si>
    <t>Manufacture of dairy products</t>
  </si>
  <si>
    <t>'774</t>
  </si>
  <si>
    <t>'279</t>
  </si>
  <si>
    <t>'241</t>
  </si>
  <si>
    <t>'803</t>
  </si>
  <si>
    <t>'205</t>
  </si>
  <si>
    <t>Manufacture of other chemical products</t>
  </si>
  <si>
    <t>'103</t>
  </si>
  <si>
    <t>Processing and preserving of fruit and vegetables</t>
  </si>
  <si>
    <t>'324</t>
  </si>
  <si>
    <t>Manufacture of games and toys</t>
  </si>
  <si>
    <t>'942</t>
  </si>
  <si>
    <t>'013</t>
  </si>
  <si>
    <t>'221</t>
  </si>
  <si>
    <t>Manufacture of rubber products</t>
  </si>
  <si>
    <t>'502</t>
  </si>
  <si>
    <t>'161</t>
  </si>
  <si>
    <t>'022</t>
  </si>
  <si>
    <t>'255</t>
  </si>
  <si>
    <t>'109</t>
  </si>
  <si>
    <t>Manufacture of prepared animal feeds</t>
  </si>
  <si>
    <t>'501</t>
  </si>
  <si>
    <t>'032</t>
  </si>
  <si>
    <t>Aquaculture</t>
  </si>
  <si>
    <t>'722</t>
  </si>
  <si>
    <t>'283</t>
  </si>
  <si>
    <t>Manufacture of agricultural and forestry machinery</t>
  </si>
  <si>
    <t>'264</t>
  </si>
  <si>
    <t>'512</t>
  </si>
  <si>
    <t>Freight air transport and space transport</t>
  </si>
  <si>
    <t>'203</t>
  </si>
  <si>
    <t>Manufacture of paints, varnishes and similar coatings, printing ink and mastics</t>
  </si>
  <si>
    <t>'212</t>
  </si>
  <si>
    <t>'843</t>
  </si>
  <si>
    <t>'245</t>
  </si>
  <si>
    <t>Casting of metals</t>
  </si>
  <si>
    <t>'151</t>
  </si>
  <si>
    <t>Tanning and dressing of leather; manufacture of luggage, handbags, saddlery and harness;dressing and dyeing of fur</t>
  </si>
  <si>
    <t>'352</t>
  </si>
  <si>
    <t>Manufacture of gas; distribution of gaseous fuels through mains</t>
  </si>
  <si>
    <t>'309</t>
  </si>
  <si>
    <t>Manufacture of transport equipment n.e.c.</t>
  </si>
  <si>
    <t>'244</t>
  </si>
  <si>
    <t>Manufacture of basic precious and other non-ferrous metals</t>
  </si>
  <si>
    <t>'102</t>
  </si>
  <si>
    <t>'273</t>
  </si>
  <si>
    <t>Manufacture of wiring and wiring devices</t>
  </si>
  <si>
    <t>'275</t>
  </si>
  <si>
    <t>Manufacture of domestic appliances</t>
  </si>
  <si>
    <t>'267</t>
  </si>
  <si>
    <t>Manufacture of optical instruments and photographic equipment</t>
  </si>
  <si>
    <t>'089</t>
  </si>
  <si>
    <t>Mining and quarrying n.e.c.</t>
  </si>
  <si>
    <t>'242</t>
  </si>
  <si>
    <t>'234</t>
  </si>
  <si>
    <t>Manufacture of other porcelain and ceramic products</t>
  </si>
  <si>
    <t>'152</t>
  </si>
  <si>
    <t>'252</t>
  </si>
  <si>
    <t>Manufacture of tanks, reservoirs and containers of metal</t>
  </si>
  <si>
    <t>'239</t>
  </si>
  <si>
    <t>Manufacture of abrasive products and non-metallic mineral products n.e.c.</t>
  </si>
  <si>
    <t>'322</t>
  </si>
  <si>
    <t>'017</t>
  </si>
  <si>
    <t>'171</t>
  </si>
  <si>
    <t>Manufacture of pulp, paper and paperboard</t>
  </si>
  <si>
    <t>'091</t>
  </si>
  <si>
    <t>'233</t>
  </si>
  <si>
    <t>Manufacture of clay building materials</t>
  </si>
  <si>
    <t>'132</t>
  </si>
  <si>
    <t>'492</t>
  </si>
  <si>
    <t>'106</t>
  </si>
  <si>
    <t>Manufacture of grain mill products, starches and starch products</t>
  </si>
  <si>
    <t>'503</t>
  </si>
  <si>
    <t>'211</t>
  </si>
  <si>
    <t>'143</t>
  </si>
  <si>
    <t>Manufacture of knitted and crocheted apparel</t>
  </si>
  <si>
    <t>'613</t>
  </si>
  <si>
    <t>'099</t>
  </si>
  <si>
    <t>'266</t>
  </si>
  <si>
    <t>'302</t>
  </si>
  <si>
    <t>'131</t>
  </si>
  <si>
    <t>'254</t>
  </si>
  <si>
    <t>'192</t>
  </si>
  <si>
    <t>Manufacture of refined petroleum products</t>
  </si>
  <si>
    <t>'232</t>
  </si>
  <si>
    <t>'061</t>
  </si>
  <si>
    <t>'253</t>
  </si>
  <si>
    <t>'202</t>
  </si>
  <si>
    <t>'062</t>
  </si>
  <si>
    <t>'243</t>
  </si>
  <si>
    <t>Manufacture of other products of first processing of steel</t>
  </si>
  <si>
    <t>'104</t>
  </si>
  <si>
    <t>Manufacture of vegetable and animal oils and fats</t>
  </si>
  <si>
    <t>'504</t>
  </si>
  <si>
    <t>'235</t>
  </si>
  <si>
    <t>Manufacture of cement, lime and plaster</t>
  </si>
  <si>
    <t>'495</t>
  </si>
  <si>
    <t>'268</t>
  </si>
  <si>
    <t>'051</t>
  </si>
  <si>
    <t>Mining of hard coal</t>
  </si>
  <si>
    <t>'353</t>
  </si>
  <si>
    <t>'652</t>
  </si>
  <si>
    <t>Reinsurance</t>
  </si>
  <si>
    <t>Yes</t>
  </si>
  <si>
    <t>No</t>
  </si>
  <si>
    <t>Revealed Comparative Advantage</t>
  </si>
  <si>
    <t>'272</t>
  </si>
  <si>
    <t>'304</t>
  </si>
  <si>
    <t>'702</t>
  </si>
  <si>
    <t>% of London total</t>
  </si>
  <si>
    <t>Micro business share</t>
  </si>
  <si>
    <t>GVA share</t>
  </si>
  <si>
    <t>Chart Data</t>
  </si>
  <si>
    <t>GVA</t>
  </si>
  <si>
    <t>Micro-business share</t>
  </si>
  <si>
    <t>Bottom 13</t>
  </si>
  <si>
    <t>Top 3/4</t>
  </si>
  <si>
    <t>Broad sector</t>
  </si>
  <si>
    <t>5-Digit code</t>
  </si>
  <si>
    <t>5-Digit SIC</t>
  </si>
  <si>
    <t>Cluster score with weighting</t>
  </si>
  <si>
    <t>Business count across borough</t>
  </si>
  <si>
    <t>Business count in dominant MSOA</t>
  </si>
  <si>
    <t>Dominant MSOA</t>
  </si>
  <si>
    <t>Management consultancy activities (other than financial management)</t>
  </si>
  <si>
    <t>Letting and operating of own or leased real estate (other than Housing Association real estate and conference and exhibition services) n.e.c.</t>
  </si>
  <si>
    <t>Other business support service activities nec</t>
  </si>
  <si>
    <t>Other activities auxiliary to financial services, except insurance and pension funding</t>
  </si>
  <si>
    <t>Licensed restaurants</t>
  </si>
  <si>
    <t>Operation of warehousing and storage facilities for land transport activities of division 49</t>
  </si>
  <si>
    <t>Retail sale of sporting equipment in specialised stores</t>
  </si>
  <si>
    <t>Retail sale of second-hand goods (other than antiques and antique books) in stores</t>
  </si>
  <si>
    <t>Unlicensed restaurants and cafes</t>
  </si>
  <si>
    <t>Computer consultancy activities</t>
  </si>
  <si>
    <t>Security and commodity contracts brokerage</t>
  </si>
  <si>
    <t>Unlicensed Carriers</t>
  </si>
  <si>
    <t>Manufacture of women's outerwear, other than leather clothes and workwear</t>
  </si>
  <si>
    <t>Retail sale of mobile telephones in specialised stores</t>
  </si>
  <si>
    <t>Other service activities incidental to land transportation, nec (not including operation of rail freight terminals, passenger facilities at railway stations or passenger facilities at bus and coach stations)</t>
  </si>
  <si>
    <t>Other retail sale of new goods in specialised stores (other than by opticians or commercial art galleries), nec</t>
  </si>
  <si>
    <t>Printing (other than printing of newspapers and printing on labels and tags) nec</t>
  </si>
  <si>
    <t>Retail sale of furniture, lighting equipment and other household articles (other than musical instruments) nec, in speci</t>
  </si>
  <si>
    <t>Licensed Carriers</t>
  </si>
  <si>
    <t>Cleaning services (other than disinfecting and extermination services) nec</t>
  </si>
  <si>
    <t>Construction of other civil engineering projects nec</t>
  </si>
  <si>
    <t>Activities of other membership organisations nec</t>
  </si>
  <si>
    <t>Activities of employment placement agencies (other than motion picture, television and other theatrical casting) nec</t>
  </si>
  <si>
    <t>Regulation of the activities of providing health care, education, cultural services and other social services, excluding social security</t>
  </si>
  <si>
    <t>Other social work activities without accommodation nec</t>
  </si>
  <si>
    <t>Other food service activities</t>
  </si>
  <si>
    <t>Retail sale of antiques including antique books, in stores</t>
  </si>
  <si>
    <t>Other engineering activities (not including engineering design for industrial process and production or engineering related scientific and technical consulting activities)</t>
  </si>
  <si>
    <t>Other information technology and computer service activities</t>
  </si>
  <si>
    <t>Other sports activities (not including activities of racehorse owners) nec</t>
  </si>
  <si>
    <t>Media representation</t>
  </si>
  <si>
    <t>Other amusement and recreation activities</t>
  </si>
  <si>
    <t>Cargo handling for air transport activities of division 51</t>
  </si>
  <si>
    <t>Renting and leasing of other personal and household goods (other than media entertainment equipment)</t>
  </si>
  <si>
    <t>Other professional, scientific and technical activities (not including environmental consultancy or quantity surveying)</t>
  </si>
  <si>
    <t>Accounting, and auditing activities</t>
  </si>
  <si>
    <t>Retail sale of flowers, plants, seeds, fertilisers, pet animals and pet food in specialised stores</t>
  </si>
  <si>
    <t>Wholesale of household goods (other than musical instruments) nec</t>
  </si>
  <si>
    <t>Retail sale of telecommunications equipment (other than mobile telephones) nec, in specialised stores</t>
  </si>
  <si>
    <t>Activities of patent and copyright agents; other legal activities (other than those of barristers and solicitors) nec</t>
  </si>
  <si>
    <t>Public relations and communication activities</t>
  </si>
  <si>
    <t>Manufacture of other textiles nec</t>
  </si>
  <si>
    <t>Dominant MSOA name</t>
  </si>
  <si>
    <t>Count of industies with RCA</t>
  </si>
  <si>
    <t>blank</t>
  </si>
  <si>
    <t>LA</t>
  </si>
  <si>
    <t>Business count raw</t>
  </si>
  <si>
    <t>GVA raw</t>
  </si>
  <si>
    <t>GVA per bus raw</t>
  </si>
  <si>
    <t>Micro-share raw</t>
  </si>
  <si>
    <t>Sector</t>
  </si>
  <si>
    <t>Cluster score</t>
  </si>
  <si>
    <t>MSOA Dominance</t>
  </si>
  <si>
    <t xml:space="preserve">Business density </t>
  </si>
  <si>
    <t>Central</t>
  </si>
  <si>
    <t>South</t>
  </si>
  <si>
    <t>West</t>
  </si>
  <si>
    <t>Sub-region</t>
  </si>
  <si>
    <t>Agriculture</t>
  </si>
  <si>
    <t>Borough total</t>
  </si>
  <si>
    <t>Rank</t>
  </si>
  <si>
    <t>Percent</t>
  </si>
  <si>
    <t>Electricity, gas, 
steam etc</t>
  </si>
  <si>
    <t>Mining and 
Quarrying</t>
  </si>
  <si>
    <t>Water supply, 
sewerage etc</t>
  </si>
  <si>
    <t>Wholesale 
and retail</t>
  </si>
  <si>
    <t>Transportation 
and storage</t>
  </si>
  <si>
    <t>Accommodation 
and food services</t>
  </si>
  <si>
    <t>Information and 
communication</t>
  </si>
  <si>
    <t>Financial and 
insurance</t>
  </si>
  <si>
    <t>Real estate 
activities</t>
  </si>
  <si>
    <t>Professional, scientific 
and technical</t>
  </si>
  <si>
    <t>Administrative 
and support</t>
  </si>
  <si>
    <t>Public administration 
and defence</t>
  </si>
  <si>
    <t>Human health 
and social work</t>
  </si>
  <si>
    <t>Arts and 
recreation</t>
  </si>
  <si>
    <t>Other service 
activities</t>
  </si>
  <si>
    <t>`</t>
  </si>
  <si>
    <t>Average by sub-region</t>
  </si>
  <si>
    <t>Total by sub-region</t>
  </si>
  <si>
    <t>Complexity by sub-region</t>
  </si>
  <si>
    <t>Knowledge Intensive</t>
  </si>
  <si>
    <t>Knowledge Intensive industry</t>
  </si>
  <si>
    <t>Relationships between key indicators</t>
  </si>
  <si>
    <t>GVA per business (£)</t>
  </si>
  <si>
    <t>NB - financial services turnover data not reported in the same way as other industry groups - use cautiously</t>
  </si>
  <si>
    <t>Rateable Value</t>
  </si>
  <si>
    <t>Average Rateable Value</t>
  </si>
  <si>
    <t>Rateable value per business</t>
  </si>
  <si>
    <t>All SCAT codes</t>
  </si>
  <si>
    <t>Herfindahl Index</t>
  </si>
  <si>
    <t>Share of total business base in top 50</t>
  </si>
  <si>
    <t>Business diversity*</t>
  </si>
  <si>
    <t>* Herfindahl index: higher score indicates a more concentrated industrial mix i.e. lower diversity</t>
  </si>
  <si>
    <t>Complexity Score</t>
  </si>
  <si>
    <t>Count of industries with RCA</t>
  </si>
  <si>
    <t>Broad Sector</t>
  </si>
  <si>
    <t>Ubiquity score</t>
  </si>
  <si>
    <t>Comparison of turnover and employment estimates, 2018</t>
  </si>
  <si>
    <t>Measure</t>
  </si>
  <si>
    <t>Description</t>
  </si>
  <si>
    <t>The number of registered businesses in the borough.</t>
  </si>
  <si>
    <t>The number of registered businesses per resident employee. A score of 1 indicates an equal number of business and employees based in the borough. A low score suggests that resident employees are out-commuting or work for a few large companies, a high score indicates low levels of out-commuting and/or smaller businesses.</t>
  </si>
  <si>
    <t>The share of registered business that are micro-businesses - defined as those businesses with 0-9 employees.</t>
  </si>
  <si>
    <t>The number of rateable properties per registered business. A low ratio indicates that there are more businesses than rateable properties in the borough suggesting smaller businesses in industries that may not have a fixed place of work e.g. consultancy or construction.</t>
  </si>
  <si>
    <t>GVA per business (£m)</t>
  </si>
  <si>
    <t>The borough’s total economic output (Gross Value Added) per registered business.</t>
  </si>
  <si>
    <t>A measure of the industry concentration of the total business count. Higher scores indicate the business population is more concentrated in a few industries.</t>
  </si>
  <si>
    <t>The complexity score measures the number of industries in which the borough ‘punches above its weight’ i.e. where the share of businesses in that industry exceeds the borough’s share of all businesses in the country. The borough holds a ‘comparative advantage’ in these industries.</t>
  </si>
  <si>
    <t>The final score is the count of industries in which the borough has a comparative advantage, scaled by how widespread the industry is nationally, as measured by the count of local authorities that also punch above their weight in that industry.</t>
  </si>
  <si>
    <t>A score of 0 indicates no industry specialisation. Higher scores indicate more specialised and/or unique economic activity.</t>
  </si>
  <si>
    <t>Business counts data</t>
  </si>
  <si>
    <t>Employment</t>
  </si>
  <si>
    <t xml:space="preserve">Turnover </t>
  </si>
  <si>
    <t>Business rates</t>
  </si>
  <si>
    <t>Business rates data were provided by London councils. After removing those categories of property that were clearly unrelated to businesses e.g. advertising rights, ATMs and Ministry of Defence property the postcodes of the properties were used to aggregate counts of rateable property and rateable values by Middle Super Output Area (MSOA).</t>
  </si>
  <si>
    <t>The Revealed Comparative Advantage score is a variant on a location quotient based on the business count data. The first stage in calculating the location quotient for industry i in local authority j is to divide the number of businesses in that industry in the area by the national total business count for the industry:</t>
  </si>
  <si>
    <r>
      <t>(1)</t>
    </r>
    <r>
      <rPr>
        <sz val="7"/>
        <color rgb="FF40403E"/>
        <rFont val="Times New Roman"/>
        <family val="1"/>
      </rPr>
      <t xml:space="preserve">  </t>
    </r>
  </si>
  <si>
    <t>This value is divided by the local authority’s share of all businesses across all industries:</t>
  </si>
  <si>
    <r>
      <t>(2)</t>
    </r>
    <r>
      <rPr>
        <sz val="7"/>
        <color rgb="FF40403E"/>
        <rFont val="Times New Roman"/>
        <family val="1"/>
      </rPr>
      <t xml:space="preserve">  </t>
    </r>
  </si>
  <si>
    <t>In establishing the business base this analysis makes extensive use of the Inter departmental Business Register (IDBR). An extract compiled from the data records the number of enterprises that were live at a reference date in March each year. Extracts were taken by employment size band, detailed industry (2,3 and 5 digit SIC2007) and legal status. These were collected at various geographies including UK, London, local authority district and London’s Middle Super Output Area (MSOAs) from NOMIS.
Analysis was conducted at the level of the enterprise and the local unit. Enterprises can be thought of as the overall business, made up of all the individual sites or workplaces. It is defined as the smallest combination of legal units (generally based on VAT and/or PAYE records) that has a certain degree of autonomy within an enterprise group. A local unit is an individual site (for example a factory or shop) associated with an enterprise. It can also be referred to as a workplace.</t>
  </si>
  <si>
    <t>The level of employment was estimated using data from two separate surveys: the Annual Survey of Hours and Earnings (ASHE) and the Business Register and Employment Survey (BRES).
An estimate of the number of resident employees by borough was take from ASHE. This data was combined with the number of businesses to assess the relative importance of the local workforce to the business base.
The total level of employment by industry and borough was established from BRES.</t>
  </si>
  <si>
    <t>Methodology</t>
  </si>
  <si>
    <r>
      <t xml:space="preserve">Extracts from the IDBR provide counts of the number of enterprises by turnover size band and industry. The midpoint of these turnover bands and the business counts in each industry (3 digit SIC code) are used to generate a total turnover estimate for each of those industries across London. Using the estimates from BRES of employment by 3 digit SIC code a London average turnover per employee in each industry is estimated.
Using the Business Population Estimates dataset for 2018, the level of employment per business in London can be broken down by sector and employment size band. Multiplying together the average employment by sector for private sector (micro)-businesses, the average turnover by industry and industry business counts by borough from the IDBR produces an estimate of the total turnover by borough and industry.
</t>
    </r>
    <r>
      <rPr>
        <b/>
        <sz val="11"/>
        <color rgb="FF40403E"/>
        <rFont val="Arial"/>
        <family val="2"/>
      </rPr>
      <t>Note:</t>
    </r>
    <r>
      <rPr>
        <sz val="11"/>
        <color rgb="FF40403E"/>
        <rFont val="Arial"/>
        <family val="2"/>
      </rPr>
      <t xml:space="preserve"> The use of averages, midpoints and rounded business counts means the borough turnover estimates are indicative at best. Using the Business Population Estimates dataset for 2018, the average turnover per business in London was broken down by sector to produce London-wide turnover values. Comparison against the borough totals showed the extent of any over or underestimate. The ratio between the borough-wide and London-wide estimates was used to scale-up the results at the borough level.  </t>
    </r>
  </si>
  <si>
    <t>The location quotient score is (1) divded by (2) and a location quotient greater than 1 indicates a Revealed Comaparative Advantage (RCA). Each industry and local authority combination with a location quotient greater than 1 is given a RCA score of 1 and everything else a score of 0.
To calculate a final complexity score each industry receives a ‘ubiquity weighting. This weighting is calculated as the inverse of the sum of all local authorities with an RCA score of 1 in that industry. For the maintenance and repair of motor vehicles, where 260 lcoal authorities have an RCA score of 1, the ubiquity weighting is 1/260 = 0.004. For reinsurance where only the City of London has an RCA score of 1, the ubiquity weighting is 1/1 = 1.
The complexity score the is sum of the weighted RCA scores.</t>
  </si>
  <si>
    <r>
      <t xml:space="preserve">A business cluster can also be defined as a geographic concentration of related businesses in a particular field. There are numerous famous business clusters around London such as the tailors situated on Saville Row or the jewellery shops in Hatton Gardens. Aside from identifying comparative advantage across the borough as a whole a geographical cluster score was also developed to find specific locations within the borough’s boundaries where industries were clustered. 
The cluster scores included in the accompanying data are calculated using the proportion of businesses with the same 5-digit SIC code operating in the same MSOA, divided by the sum of all the businesses with the same 5-digit SIC codes across the borough. The final cluster score is the variance between these proportions across MSOAs, weighted by the share of all businesses in a borough within that SIC code.The higher the score, the more geographically concentrated the business cluster.
For instance while there is a cluster of ‘Retail sale of clothing in specialised stores’ in the Westminster 013 MSOA, the home of Saville Row, the cluster score is 0.291, compared to a score of 1.132 for the cluster of ‘Barristers at law’ in Westminster 018. The reason for the discrepancy is that the very tight concentration of Barristers in chambers around Temple is not replicated in other locations across the borough, while other businesses in the specialist clothing retailers category are spread across Westminster and not solely the tailors at Savile Row. 
</t>
    </r>
    <r>
      <rPr>
        <b/>
        <sz val="11"/>
        <color rgb="FF40403E"/>
        <rFont val="Arial"/>
        <family val="2"/>
      </rPr>
      <t>Note:</t>
    </r>
    <r>
      <rPr>
        <sz val="11"/>
        <color rgb="FF40403E"/>
        <rFont val="Arial"/>
        <family val="2"/>
      </rPr>
      <t xml:space="preserve"> The clusters identified here are produced on the basis of data collected at the MSOA level and therefore a cluster spanning multiple MSOAs may not score highly using this methodology. </t>
    </r>
  </si>
  <si>
    <t>Definitions</t>
  </si>
  <si>
    <t>% of micro-businesses in the industry in the borough</t>
  </si>
  <si>
    <t>High-tech Knowledge Intensive Services</t>
  </si>
  <si>
    <t>59, 60, 61, 62, 63, 72</t>
  </si>
  <si>
    <t>Knowledge Intensive Financial Services</t>
  </si>
  <si>
    <t>64, 65, 66</t>
  </si>
  <si>
    <t>Knowledge Intensive Market Services</t>
  </si>
  <si>
    <t>50, 51, 69, 70, 71, 73, 74, 78, 80</t>
  </si>
  <si>
    <t>Less Knowledge Intensive Market Services</t>
  </si>
  <si>
    <t>45, 46, 47, 49, 52, 53, 55, 56, 77, 79, 81, 82, 94, 95, 96, 97-98</t>
  </si>
  <si>
    <t>Other Knowledge Intensive Services</t>
  </si>
  <si>
    <t>58, 75, 84, 85, 86, 87, 88, 90, 91, 92, 93</t>
  </si>
  <si>
    <t>Low Technology Manufacturing</t>
  </si>
  <si>
    <t>10, 11-12, 13, 14, 15, 16, 17, 18, 31, 32</t>
  </si>
  <si>
    <t>Medium-Low Technology Manufacturing</t>
  </si>
  <si>
    <t>22, 23, 24, 25, 33</t>
  </si>
  <si>
    <t>Medium-High Technology Manufacturing</t>
  </si>
  <si>
    <t>19-20, 19-21, 27, 28, 29, 30</t>
  </si>
  <si>
    <t>High Technology Manufacturing</t>
  </si>
  <si>
    <t>21, 26</t>
  </si>
  <si>
    <t>Other Production</t>
  </si>
  <si>
    <t>1, 2, 3, 9, 5-8, 5-9, 35, 36-37, 38, 39, 41, 42, 43</t>
  </si>
  <si>
    <t>Real Estate</t>
  </si>
  <si>
    <t xml:space="preserve">Geographical cluster scores </t>
  </si>
  <si>
    <t>ONS categorisation of 'Knowledge Intensive' industries</t>
  </si>
  <si>
    <t>Industry Groups</t>
  </si>
  <si>
    <t>2-digit SIC codes  in group</t>
  </si>
  <si>
    <t>Share of businesses in borough (3-digit SIC, 2018)</t>
  </si>
  <si>
    <t>Activities of other holding companies (not including agricultural, production, construction, distribution and financial  services holding companies) n.e.c</t>
  </si>
  <si>
    <t>Agents involved in the sale of food, beverages and tobacco</t>
  </si>
  <si>
    <t>Wholesale of radio and television goods and of electrical household appliances (other than of gramophone records, audio tapes, compact discs and video tapes and the equipment on which these are played) n.e.c.</t>
  </si>
  <si>
    <t>Specialist medical practice activities</t>
  </si>
  <si>
    <t>Other passenger land transport nec</t>
  </si>
  <si>
    <t>Licensed clubs</t>
  </si>
  <si>
    <t>Wholesale trade of motor vehicle parts and accessories</t>
  </si>
  <si>
    <t>Retail sale of computers, peripheral units and software in specialised stores</t>
  </si>
  <si>
    <t>Film processing</t>
  </si>
  <si>
    <t>Funeral and related activities</t>
  </si>
  <si>
    <t>Other holiday and other short-stay accommodation (not including holiday centres and villages or youth hostels) nec</t>
  </si>
  <si>
    <t>Cultural education</t>
  </si>
  <si>
    <t>Retail sale in commercial art galleries</t>
  </si>
  <si>
    <t>Treatment and disposal of non-hazardous waste</t>
  </si>
  <si>
    <t>Retail sale of games and toys in specialised stores</t>
  </si>
  <si>
    <t>Motion picture projection activities</t>
  </si>
  <si>
    <t>Count of boroughs with 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</si>
</sst>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0.0"/>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2"/>
      <color rgb="FFFF0000"/>
      <name val="Calibri"/>
      <family val="2"/>
      <scheme val="minor"/>
    </font>
    <font>
      <b/>
      <sz val="10"/>
      <color theme="1"/>
      <name val="Calibri"/>
      <family val="2"/>
      <scheme val="minor"/>
    </font>
    <font>
      <b/>
      <sz val="10"/>
      <name val="Calibri"/>
      <family val="2"/>
      <scheme val="minor"/>
    </font>
    <font>
      <sz val="10"/>
      <name val="Calibri"/>
      <family val="2"/>
      <scheme val="minor"/>
    </font>
    <font>
      <i/>
      <sz val="10"/>
      <color theme="0" tint="-0.499984740745262"/>
      <name val="Calibri"/>
      <family val="2"/>
      <scheme val="minor"/>
    </font>
    <font>
      <sz val="14"/>
      <color theme="1"/>
      <name val="Calibri"/>
      <family val="2"/>
      <scheme val="minor"/>
    </font>
    <font>
      <b/>
      <sz val="12"/>
      <color theme="1"/>
      <name val="Calibri"/>
      <family val="2"/>
      <scheme val="minor"/>
    </font>
    <font>
      <b/>
      <i/>
      <sz val="10"/>
      <color theme="0"/>
      <name val="Calibri"/>
      <family val="2"/>
      <scheme val="minor"/>
    </font>
    <font>
      <i/>
      <sz val="10"/>
      <color theme="0" tint="-0.34998626667073579"/>
      <name val="Calibri"/>
      <family val="2"/>
      <scheme val="minor"/>
    </font>
    <font>
      <sz val="10"/>
      <color indexed="8"/>
      <name val="Calibri"/>
      <family val="2"/>
      <scheme val="minor"/>
    </font>
    <font>
      <sz val="10"/>
      <color theme="0"/>
      <name val="Calibri"/>
      <family val="2"/>
      <scheme val="minor"/>
    </font>
    <font>
      <sz val="18"/>
      <color theme="1"/>
      <name val="Calibri"/>
      <family val="2"/>
      <scheme val="minor"/>
    </font>
    <font>
      <i/>
      <sz val="10"/>
      <color theme="1"/>
      <name val="Calibri"/>
      <family val="2"/>
      <scheme val="minor"/>
    </font>
    <font>
      <i/>
      <sz val="10"/>
      <color rgb="FFC00000"/>
      <name val="Calibri"/>
      <family val="2"/>
      <scheme val="minor"/>
    </font>
    <font>
      <sz val="11"/>
      <color rgb="FF40403E"/>
      <name val="Arial"/>
      <family val="2"/>
    </font>
    <font>
      <b/>
      <sz val="11"/>
      <color rgb="FF40403E"/>
      <name val="Arial"/>
      <family val="2"/>
    </font>
    <font>
      <b/>
      <sz val="11"/>
      <color rgb="FFFFFFFF"/>
      <name val="Calibri"/>
      <family val="2"/>
    </font>
    <font>
      <sz val="7"/>
      <color rgb="FF40403E"/>
      <name val="Times New Roman"/>
      <family val="1"/>
    </font>
    <font>
      <b/>
      <i/>
      <sz val="11"/>
      <color rgb="FF40403E"/>
      <name val="Arial"/>
      <family val="2"/>
    </font>
    <font>
      <sz val="22"/>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8080"/>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70">
    <xf numFmtId="0" fontId="0" fillId="0" borderId="0" xfId="0"/>
    <xf numFmtId="0" fontId="18" fillId="33" borderId="0" xfId="0" applyFont="1" applyFill="1"/>
    <xf numFmtId="0" fontId="18" fillId="33" borderId="0" xfId="0" applyFont="1" applyFill="1" applyAlignment="1">
      <alignment wrapText="1"/>
    </xf>
    <xf numFmtId="0" fontId="18" fillId="33" borderId="20" xfId="0" applyFont="1" applyFill="1" applyBorder="1" applyAlignment="1">
      <alignment vertical="center" wrapText="1"/>
    </xf>
    <xf numFmtId="3" fontId="18" fillId="33" borderId="0" xfId="0" applyNumberFormat="1" applyFont="1" applyFill="1"/>
    <xf numFmtId="0" fontId="18" fillId="33" borderId="20" xfId="0" applyFont="1" applyFill="1" applyBorder="1"/>
    <xf numFmtId="0" fontId="18" fillId="33" borderId="20" xfId="0" applyFont="1" applyFill="1" applyBorder="1" applyAlignment="1">
      <alignment horizontal="center" vertical="center" wrapText="1"/>
    </xf>
    <xf numFmtId="3" fontId="18" fillId="33" borderId="20" xfId="0" applyNumberFormat="1" applyFont="1" applyFill="1" applyBorder="1"/>
    <xf numFmtId="2" fontId="18" fillId="33" borderId="20" xfId="0" applyNumberFormat="1" applyFont="1" applyFill="1" applyBorder="1"/>
    <xf numFmtId="9" fontId="18" fillId="33" borderId="0" xfId="42" applyFont="1" applyFill="1"/>
    <xf numFmtId="9" fontId="18" fillId="33" borderId="20" xfId="42" applyFont="1" applyFill="1" applyBorder="1"/>
    <xf numFmtId="164" fontId="18" fillId="33" borderId="0" xfId="42" applyNumberFormat="1" applyFont="1" applyFill="1"/>
    <xf numFmtId="0" fontId="18" fillId="33" borderId="17" xfId="0" applyFont="1" applyFill="1" applyBorder="1"/>
    <xf numFmtId="3" fontId="18" fillId="33" borderId="18" xfId="0" applyNumberFormat="1" applyFont="1" applyFill="1" applyBorder="1"/>
    <xf numFmtId="165" fontId="18" fillId="33" borderId="18" xfId="0" applyNumberFormat="1" applyFont="1" applyFill="1" applyBorder="1"/>
    <xf numFmtId="0" fontId="18" fillId="33" borderId="18" xfId="0" applyFont="1" applyFill="1" applyBorder="1"/>
    <xf numFmtId="0" fontId="18" fillId="33" borderId="21" xfId="0" applyFont="1" applyFill="1" applyBorder="1"/>
    <xf numFmtId="3" fontId="18" fillId="33" borderId="21" xfId="0" applyNumberFormat="1" applyFont="1" applyFill="1" applyBorder="1"/>
    <xf numFmtId="164" fontId="18" fillId="33" borderId="21" xfId="42" applyNumberFormat="1" applyFont="1" applyFill="1" applyBorder="1"/>
    <xf numFmtId="164" fontId="18" fillId="33" borderId="20" xfId="42" applyNumberFormat="1" applyFont="1" applyFill="1" applyBorder="1"/>
    <xf numFmtId="0" fontId="18" fillId="33" borderId="12" xfId="0" applyFont="1" applyFill="1" applyBorder="1"/>
    <xf numFmtId="0" fontId="18" fillId="33" borderId="0" xfId="0" applyFont="1" applyFill="1" applyBorder="1"/>
    <xf numFmtId="2" fontId="18" fillId="33" borderId="0" xfId="0" applyNumberFormat="1" applyFont="1" applyFill="1" applyBorder="1"/>
    <xf numFmtId="0" fontId="18" fillId="33" borderId="14" xfId="0" applyFont="1" applyFill="1" applyBorder="1"/>
    <xf numFmtId="0" fontId="18" fillId="33" borderId="15" xfId="0" applyFont="1" applyFill="1" applyBorder="1"/>
    <xf numFmtId="0" fontId="18" fillId="33" borderId="0" xfId="0" applyFont="1" applyFill="1" applyBorder="1" applyAlignment="1">
      <alignment vertical="center" wrapText="1"/>
    </xf>
    <xf numFmtId="3" fontId="18" fillId="33" borderId="0" xfId="0" applyNumberFormat="1" applyFont="1" applyFill="1" applyBorder="1"/>
    <xf numFmtId="164" fontId="18" fillId="33" borderId="0" xfId="42" applyNumberFormat="1" applyFont="1" applyFill="1" applyBorder="1"/>
    <xf numFmtId="166" fontId="18" fillId="33" borderId="0" xfId="0" applyNumberFormat="1" applyFont="1" applyFill="1" applyBorder="1"/>
    <xf numFmtId="167" fontId="18" fillId="33" borderId="20" xfId="42" applyNumberFormat="1" applyFont="1" applyFill="1" applyBorder="1"/>
    <xf numFmtId="167" fontId="18" fillId="33" borderId="0" xfId="42" applyNumberFormat="1" applyFont="1" applyFill="1" applyBorder="1"/>
    <xf numFmtId="2" fontId="23" fillId="33" borderId="26" xfId="0" applyNumberFormat="1" applyFont="1" applyFill="1" applyBorder="1"/>
    <xf numFmtId="0" fontId="18" fillId="33" borderId="46" xfId="0" applyFont="1" applyFill="1" applyBorder="1"/>
    <xf numFmtId="0" fontId="18" fillId="33" borderId="39" xfId="0" applyFont="1" applyFill="1" applyBorder="1"/>
    <xf numFmtId="0" fontId="18" fillId="33" borderId="41" xfId="0" applyFont="1" applyFill="1" applyBorder="1" applyAlignment="1">
      <alignment horizontal="center" vertical="center" wrapText="1"/>
    </xf>
    <xf numFmtId="0" fontId="18" fillId="33" borderId="42" xfId="0" applyFont="1" applyFill="1" applyBorder="1" applyAlignment="1">
      <alignment horizontal="center" vertical="center" wrapText="1"/>
    </xf>
    <xf numFmtId="0" fontId="18" fillId="33" borderId="0" xfId="0" applyFont="1" applyFill="1" applyAlignment="1">
      <alignment horizontal="center"/>
    </xf>
    <xf numFmtId="0" fontId="24" fillId="33" borderId="47" xfId="0" applyFont="1" applyFill="1" applyBorder="1"/>
    <xf numFmtId="0" fontId="24" fillId="33" borderId="48" xfId="0" applyFont="1" applyFill="1" applyBorder="1"/>
    <xf numFmtId="0" fontId="18" fillId="33" borderId="43" xfId="0" applyFont="1" applyFill="1" applyBorder="1" applyAlignment="1">
      <alignment horizontal="center" vertical="center" wrapText="1"/>
    </xf>
    <xf numFmtId="0" fontId="18" fillId="33" borderId="23" xfId="0" applyFont="1" applyFill="1" applyBorder="1"/>
    <xf numFmtId="2" fontId="18" fillId="33" borderId="44" xfId="42" applyNumberFormat="1" applyFont="1" applyFill="1" applyBorder="1"/>
    <xf numFmtId="2" fontId="18" fillId="33" borderId="27" xfId="42" applyNumberFormat="1" applyFont="1" applyFill="1" applyBorder="1"/>
    <xf numFmtId="2" fontId="18" fillId="33" borderId="28" xfId="42" applyNumberFormat="1" applyFont="1" applyFill="1" applyBorder="1"/>
    <xf numFmtId="2" fontId="18" fillId="33" borderId="45" xfId="42" applyNumberFormat="1" applyFont="1" applyFill="1" applyBorder="1"/>
    <xf numFmtId="2" fontId="18" fillId="33" borderId="40" xfId="42" applyNumberFormat="1" applyFont="1" applyFill="1" applyBorder="1"/>
    <xf numFmtId="2" fontId="18" fillId="33" borderId="49" xfId="42" applyNumberFormat="1" applyFont="1" applyFill="1" applyBorder="1"/>
    <xf numFmtId="2" fontId="23" fillId="33" borderId="43" xfId="42" applyNumberFormat="1" applyFont="1" applyFill="1" applyBorder="1"/>
    <xf numFmtId="164" fontId="18" fillId="33" borderId="0" xfId="0" applyNumberFormat="1" applyFont="1" applyFill="1"/>
    <xf numFmtId="0" fontId="18" fillId="33" borderId="21" xfId="0" applyFont="1" applyFill="1" applyBorder="1" applyAlignment="1">
      <alignment horizontal="center" vertical="center" wrapText="1"/>
    </xf>
    <xf numFmtId="0" fontId="18" fillId="33" borderId="21" xfId="0" applyFont="1" applyFill="1" applyBorder="1" applyAlignment="1">
      <alignment horizontal="center"/>
    </xf>
    <xf numFmtId="0" fontId="18" fillId="33" borderId="21" xfId="0" applyFont="1" applyFill="1" applyBorder="1" applyAlignment="1">
      <alignment wrapText="1"/>
    </xf>
    <xf numFmtId="0" fontId="0" fillId="33" borderId="21" xfId="0" applyFont="1" applyFill="1" applyBorder="1" applyAlignment="1">
      <alignment vertical="center"/>
    </xf>
    <xf numFmtId="3" fontId="18" fillId="33" borderId="51" xfId="0" applyNumberFormat="1" applyFont="1" applyFill="1" applyBorder="1"/>
    <xf numFmtId="0" fontId="21" fillId="33" borderId="0" xfId="0" applyFont="1" applyFill="1" applyAlignment="1">
      <alignment horizontal="left" vertical="center"/>
    </xf>
    <xf numFmtId="0" fontId="22" fillId="33" borderId="0" xfId="0" applyFont="1" applyFill="1"/>
    <xf numFmtId="0" fontId="22" fillId="33" borderId="0" xfId="0" applyFont="1" applyFill="1" applyAlignment="1">
      <alignment horizontal="left" vertical="top"/>
    </xf>
    <xf numFmtId="0" fontId="22" fillId="33" borderId="0" xfId="0" applyNumberFormat="1" applyFont="1" applyFill="1" applyAlignment="1">
      <alignment horizontal="left" vertical="top"/>
    </xf>
    <xf numFmtId="3" fontId="22" fillId="33" borderId="0" xfId="0" applyNumberFormat="1" applyFont="1" applyFill="1" applyAlignment="1">
      <alignment horizontal="right" vertical="top"/>
    </xf>
    <xf numFmtId="0" fontId="21" fillId="33" borderId="21" xfId="0" applyFont="1" applyFill="1" applyBorder="1" applyAlignment="1">
      <alignment horizontal="left" vertical="center" wrapText="1"/>
    </xf>
    <xf numFmtId="0" fontId="21" fillId="33" borderId="21" xfId="0" applyFont="1" applyFill="1" applyBorder="1" applyAlignment="1">
      <alignment horizontal="center" vertical="center" wrapText="1"/>
    </xf>
    <xf numFmtId="0" fontId="22" fillId="33" borderId="21" xfId="0" applyNumberFormat="1" applyFont="1" applyFill="1" applyBorder="1" applyAlignment="1">
      <alignment horizontal="left" vertical="top"/>
    </xf>
    <xf numFmtId="3" fontId="22" fillId="33" borderId="21" xfId="0" applyNumberFormat="1" applyFont="1" applyFill="1" applyBorder="1" applyAlignment="1">
      <alignment horizontal="right" vertical="top"/>
    </xf>
    <xf numFmtId="0" fontId="22" fillId="33" borderId="50" xfId="0" applyNumberFormat="1" applyFont="1" applyFill="1" applyBorder="1" applyAlignment="1">
      <alignment horizontal="left" vertical="top"/>
    </xf>
    <xf numFmtId="3" fontId="21" fillId="33" borderId="50" xfId="0" applyNumberFormat="1" applyFont="1" applyFill="1" applyBorder="1" applyAlignment="1">
      <alignment horizontal="right" vertical="center"/>
    </xf>
    <xf numFmtId="0" fontId="18" fillId="33" borderId="13" xfId="0" applyFont="1" applyFill="1" applyBorder="1"/>
    <xf numFmtId="0" fontId="18" fillId="33" borderId="16" xfId="0" applyFont="1" applyFill="1" applyBorder="1"/>
    <xf numFmtId="3" fontId="18" fillId="33" borderId="13" xfId="0" applyNumberFormat="1" applyFont="1" applyFill="1" applyBorder="1"/>
    <xf numFmtId="165" fontId="18" fillId="33" borderId="0" xfId="0" applyNumberFormat="1" applyFont="1" applyFill="1" applyBorder="1"/>
    <xf numFmtId="2" fontId="18" fillId="33" borderId="25" xfId="0" applyNumberFormat="1" applyFont="1" applyFill="1" applyBorder="1"/>
    <xf numFmtId="0" fontId="18" fillId="33" borderId="37" xfId="0" applyFont="1" applyFill="1" applyBorder="1"/>
    <xf numFmtId="3" fontId="18" fillId="33" borderId="19" xfId="0" applyNumberFormat="1" applyFont="1" applyFill="1" applyBorder="1"/>
    <xf numFmtId="2" fontId="18" fillId="33" borderId="23" xfId="0" applyNumberFormat="1" applyFont="1" applyFill="1" applyBorder="1"/>
    <xf numFmtId="2" fontId="18" fillId="33" borderId="0" xfId="0" applyNumberFormat="1" applyFont="1" applyFill="1"/>
    <xf numFmtId="0" fontId="18" fillId="33" borderId="0" xfId="0" applyFont="1" applyFill="1" applyBorder="1" applyAlignment="1">
      <alignment horizontal="center"/>
    </xf>
    <xf numFmtId="3" fontId="20" fillId="33" borderId="50" xfId="0" applyNumberFormat="1" applyFont="1" applyFill="1" applyBorder="1"/>
    <xf numFmtId="164" fontId="20" fillId="33" borderId="50" xfId="42" applyNumberFormat="1" applyFont="1" applyFill="1" applyBorder="1"/>
    <xf numFmtId="0" fontId="22" fillId="33" borderId="0" xfId="0" applyNumberFormat="1" applyFont="1" applyFill="1" applyBorder="1" applyAlignment="1">
      <alignment horizontal="left" vertical="top"/>
    </xf>
    <xf numFmtId="0" fontId="18" fillId="33" borderId="21" xfId="0" applyFont="1" applyFill="1" applyBorder="1" applyAlignment="1">
      <alignment vertical="center"/>
    </xf>
    <xf numFmtId="9" fontId="18" fillId="33" borderId="21" xfId="42" applyFont="1" applyFill="1" applyBorder="1"/>
    <xf numFmtId="0" fontId="18" fillId="33" borderId="21" xfId="0" applyFont="1" applyFill="1" applyBorder="1" applyAlignment="1">
      <alignment vertical="center" wrapText="1"/>
    </xf>
    <xf numFmtId="2" fontId="18" fillId="33" borderId="21" xfId="0" applyNumberFormat="1" applyFont="1" applyFill="1" applyBorder="1"/>
    <xf numFmtId="2" fontId="23" fillId="33" borderId="32" xfId="42" applyNumberFormat="1" applyFont="1" applyFill="1" applyBorder="1"/>
    <xf numFmtId="2" fontId="23" fillId="33" borderId="19" xfId="42" applyNumberFormat="1" applyFont="1" applyFill="1" applyBorder="1"/>
    <xf numFmtId="0" fontId="24" fillId="33" borderId="0" xfId="0" applyFont="1" applyFill="1" applyAlignment="1">
      <alignment vertical="center"/>
    </xf>
    <xf numFmtId="0" fontId="18" fillId="33" borderId="0" xfId="0" applyFont="1" applyFill="1" applyAlignment="1">
      <alignment vertical="center"/>
    </xf>
    <xf numFmtId="9" fontId="18" fillId="33" borderId="50" xfId="42" applyFont="1" applyFill="1" applyBorder="1"/>
    <xf numFmtId="0" fontId="18" fillId="33" borderId="51" xfId="0" applyFont="1" applyFill="1" applyBorder="1"/>
    <xf numFmtId="166" fontId="18" fillId="33" borderId="51" xfId="0" applyNumberFormat="1" applyFont="1" applyFill="1" applyBorder="1"/>
    <xf numFmtId="166" fontId="18" fillId="33" borderId="21" xfId="0" applyNumberFormat="1" applyFont="1" applyFill="1" applyBorder="1"/>
    <xf numFmtId="0" fontId="18" fillId="35" borderId="51" xfId="0" applyFont="1" applyFill="1" applyBorder="1"/>
    <xf numFmtId="166" fontId="18" fillId="35" borderId="51" xfId="0" applyNumberFormat="1" applyFont="1" applyFill="1" applyBorder="1"/>
    <xf numFmtId="0" fontId="18" fillId="35" borderId="0" xfId="0" applyFont="1" applyFill="1" applyBorder="1"/>
    <xf numFmtId="166" fontId="18" fillId="35" borderId="0" xfId="0" applyNumberFormat="1" applyFont="1" applyFill="1" applyBorder="1"/>
    <xf numFmtId="0" fontId="18" fillId="35" borderId="21" xfId="0" applyFont="1" applyFill="1" applyBorder="1"/>
    <xf numFmtId="166" fontId="18" fillId="35" borderId="21" xfId="0" applyNumberFormat="1" applyFont="1" applyFill="1" applyBorder="1"/>
    <xf numFmtId="0" fontId="25" fillId="33" borderId="0" xfId="0" applyFont="1" applyFill="1" applyAlignment="1">
      <alignment vertical="center" wrapText="1"/>
    </xf>
    <xf numFmtId="3" fontId="18" fillId="35" borderId="51" xfId="0" applyNumberFormat="1" applyFont="1" applyFill="1" applyBorder="1"/>
    <xf numFmtId="3" fontId="18" fillId="35" borderId="0" xfId="0" applyNumberFormat="1" applyFont="1" applyFill="1" applyBorder="1"/>
    <xf numFmtId="3" fontId="18" fillId="35" borderId="21" xfId="0" applyNumberFormat="1" applyFont="1" applyFill="1" applyBorder="1"/>
    <xf numFmtId="0" fontId="18" fillId="33" borderId="0" xfId="0" applyFont="1" applyFill="1" applyBorder="1" applyAlignment="1"/>
    <xf numFmtId="0" fontId="16" fillId="33" borderId="21" xfId="0" applyFont="1" applyFill="1" applyBorder="1" applyAlignment="1">
      <alignment vertical="center" wrapText="1"/>
    </xf>
    <xf numFmtId="166" fontId="18" fillId="33" borderId="0" xfId="0" applyNumberFormat="1" applyFont="1" applyFill="1" applyBorder="1" applyAlignment="1"/>
    <xf numFmtId="166" fontId="18" fillId="33" borderId="21" xfId="0" applyNumberFormat="1" applyFont="1" applyFill="1" applyBorder="1" applyAlignment="1"/>
    <xf numFmtId="0" fontId="18" fillId="33" borderId="21" xfId="0" applyFont="1" applyFill="1" applyBorder="1" applyAlignment="1"/>
    <xf numFmtId="9" fontId="18" fillId="33" borderId="0" xfId="42" applyFont="1" applyFill="1" applyBorder="1" applyAlignment="1"/>
    <xf numFmtId="9" fontId="18" fillId="33" borderId="51" xfId="42" applyFont="1" applyFill="1" applyBorder="1" applyAlignment="1"/>
    <xf numFmtId="9" fontId="18" fillId="33" borderId="21" xfId="42" applyFont="1" applyFill="1" applyBorder="1" applyAlignment="1"/>
    <xf numFmtId="3" fontId="18" fillId="33" borderId="0" xfId="0" applyNumberFormat="1" applyFont="1" applyFill="1" applyBorder="1" applyAlignment="1"/>
    <xf numFmtId="3" fontId="18" fillId="33" borderId="21" xfId="0" applyNumberFormat="1" applyFont="1" applyFill="1" applyBorder="1" applyAlignment="1"/>
    <xf numFmtId="165" fontId="18" fillId="33" borderId="10" xfId="0" applyNumberFormat="1" applyFont="1" applyFill="1" applyBorder="1"/>
    <xf numFmtId="3" fontId="18" fillId="33" borderId="26" xfId="0" applyNumberFormat="1" applyFont="1" applyFill="1" applyBorder="1"/>
    <xf numFmtId="3" fontId="18" fillId="33" borderId="25" xfId="0" applyNumberFormat="1" applyFont="1" applyFill="1" applyBorder="1"/>
    <xf numFmtId="166" fontId="18" fillId="33" borderId="0" xfId="0" applyNumberFormat="1" applyFont="1" applyFill="1"/>
    <xf numFmtId="0" fontId="18" fillId="33" borderId="20" xfId="0" applyFont="1" applyFill="1" applyBorder="1" applyAlignment="1">
      <alignment horizontal="center" vertical="center" wrapText="1"/>
    </xf>
    <xf numFmtId="4" fontId="18" fillId="33" borderId="20" xfId="0" applyNumberFormat="1" applyFont="1" applyFill="1" applyBorder="1"/>
    <xf numFmtId="9" fontId="18" fillId="33" borderId="20" xfId="0" applyNumberFormat="1" applyFont="1" applyFill="1" applyBorder="1"/>
    <xf numFmtId="43" fontId="18" fillId="33" borderId="20" xfId="43" applyNumberFormat="1" applyFont="1" applyFill="1" applyBorder="1"/>
    <xf numFmtId="43" fontId="18" fillId="33" borderId="0" xfId="43" applyNumberFormat="1" applyFont="1" applyFill="1"/>
    <xf numFmtId="4" fontId="18" fillId="33" borderId="0" xfId="0" applyNumberFormat="1" applyFont="1" applyFill="1"/>
    <xf numFmtId="43" fontId="18" fillId="33" borderId="20" xfId="0" applyNumberFormat="1" applyFont="1" applyFill="1" applyBorder="1"/>
    <xf numFmtId="43" fontId="18" fillId="33" borderId="0" xfId="0" applyNumberFormat="1" applyFont="1" applyFill="1"/>
    <xf numFmtId="0" fontId="27" fillId="33" borderId="0" xfId="0" applyFont="1" applyFill="1" applyAlignment="1">
      <alignment horizontal="center"/>
    </xf>
    <xf numFmtId="0" fontId="28" fillId="33" borderId="23" xfId="0" applyFont="1" applyFill="1" applyBorder="1" applyAlignment="1">
      <alignment horizontal="center"/>
    </xf>
    <xf numFmtId="0" fontId="28" fillId="33" borderId="43" xfId="0" applyFont="1" applyFill="1" applyBorder="1" applyAlignment="1">
      <alignment horizontal="center" vertical="center" wrapText="1"/>
    </xf>
    <xf numFmtId="0" fontId="28" fillId="33" borderId="41" xfId="0" applyFont="1" applyFill="1" applyBorder="1" applyAlignment="1">
      <alignment horizontal="center" vertical="center" wrapText="1"/>
    </xf>
    <xf numFmtId="0" fontId="28" fillId="33" borderId="33"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28" fillId="33" borderId="37" xfId="0" applyFont="1" applyFill="1" applyBorder="1"/>
    <xf numFmtId="3" fontId="28" fillId="33" borderId="54" xfId="0" applyNumberFormat="1" applyFont="1" applyFill="1" applyBorder="1" applyAlignment="1">
      <alignment wrapText="1"/>
    </xf>
    <xf numFmtId="3" fontId="28" fillId="33" borderId="55" xfId="0" applyNumberFormat="1" applyFont="1" applyFill="1" applyBorder="1"/>
    <xf numFmtId="3" fontId="28" fillId="33" borderId="34" xfId="0" applyNumberFormat="1" applyFont="1" applyFill="1" applyBorder="1"/>
    <xf numFmtId="3" fontId="28" fillId="33" borderId="37" xfId="0" applyNumberFormat="1" applyFont="1" applyFill="1" applyBorder="1"/>
    <xf numFmtId="0" fontId="28" fillId="33" borderId="38" xfId="0" applyFont="1" applyFill="1" applyBorder="1"/>
    <xf numFmtId="3" fontId="28" fillId="33" borderId="22" xfId="0" applyNumberFormat="1" applyFont="1" applyFill="1" applyBorder="1"/>
    <xf numFmtId="3" fontId="28" fillId="33" borderId="20" xfId="0" applyNumberFormat="1" applyFont="1" applyFill="1" applyBorder="1"/>
    <xf numFmtId="3" fontId="28" fillId="33" borderId="35" xfId="0" applyNumberFormat="1" applyFont="1" applyFill="1" applyBorder="1"/>
    <xf numFmtId="3" fontId="28" fillId="33" borderId="38" xfId="0" applyNumberFormat="1" applyFont="1" applyFill="1" applyBorder="1"/>
    <xf numFmtId="0" fontId="28" fillId="33" borderId="39" xfId="0" applyFont="1" applyFill="1" applyBorder="1"/>
    <xf numFmtId="3" fontId="28" fillId="33" borderId="45" xfId="0" applyNumberFormat="1" applyFont="1" applyFill="1" applyBorder="1"/>
    <xf numFmtId="3" fontId="28" fillId="33" borderId="40" xfId="0" applyNumberFormat="1" applyFont="1" applyFill="1" applyBorder="1"/>
    <xf numFmtId="3" fontId="28" fillId="33" borderId="56" xfId="0" applyNumberFormat="1" applyFont="1" applyFill="1" applyBorder="1"/>
    <xf numFmtId="3" fontId="28" fillId="33" borderId="57" xfId="0" applyNumberFormat="1" applyFont="1" applyFill="1" applyBorder="1"/>
    <xf numFmtId="0" fontId="28" fillId="33" borderId="32" xfId="0" applyFont="1" applyFill="1" applyBorder="1"/>
    <xf numFmtId="3" fontId="28" fillId="33" borderId="41" xfId="0" applyNumberFormat="1" applyFont="1" applyFill="1" applyBorder="1"/>
    <xf numFmtId="3" fontId="28" fillId="33" borderId="33" xfId="0" applyNumberFormat="1" applyFont="1" applyFill="1" applyBorder="1"/>
    <xf numFmtId="3" fontId="28" fillId="33" borderId="23" xfId="0" applyNumberFormat="1" applyFont="1" applyFill="1" applyBorder="1"/>
    <xf numFmtId="0" fontId="20" fillId="33" borderId="23" xfId="0" applyFont="1" applyFill="1" applyBorder="1" applyAlignment="1">
      <alignment horizontal="center" vertical="center"/>
    </xf>
    <xf numFmtId="0" fontId="27" fillId="33" borderId="18" xfId="0" applyFont="1" applyFill="1" applyBorder="1" applyAlignment="1">
      <alignment horizontal="center"/>
    </xf>
    <xf numFmtId="0" fontId="27" fillId="33" borderId="19" xfId="0" applyFont="1" applyFill="1" applyBorder="1" applyAlignment="1">
      <alignment horizontal="center"/>
    </xf>
    <xf numFmtId="0" fontId="20" fillId="33" borderId="24" xfId="0" applyFont="1" applyFill="1" applyBorder="1" applyAlignment="1">
      <alignment horizontal="center" vertical="center"/>
    </xf>
    <xf numFmtId="0" fontId="28" fillId="33" borderId="58" xfId="0" applyFont="1" applyFill="1" applyBorder="1" applyAlignment="1">
      <alignment horizontal="center" vertical="center" wrapText="1"/>
    </xf>
    <xf numFmtId="0" fontId="28" fillId="33" borderId="11" xfId="0" applyFont="1" applyFill="1" applyBorder="1" applyAlignment="1">
      <alignment horizontal="center" vertical="center" wrapText="1"/>
    </xf>
    <xf numFmtId="3" fontId="28" fillId="33" borderId="27" xfId="0" applyNumberFormat="1" applyFont="1" applyFill="1" applyBorder="1"/>
    <xf numFmtId="3" fontId="28" fillId="33" borderId="28" xfId="0" applyNumberFormat="1" applyFont="1" applyFill="1" applyBorder="1"/>
    <xf numFmtId="9" fontId="18" fillId="33" borderId="59" xfId="42" applyFont="1" applyFill="1" applyBorder="1"/>
    <xf numFmtId="9" fontId="18" fillId="33" borderId="53" xfId="42" applyFont="1" applyFill="1" applyBorder="1"/>
    <xf numFmtId="0" fontId="18" fillId="33" borderId="47" xfId="0" applyFont="1" applyFill="1" applyBorder="1"/>
    <xf numFmtId="0" fontId="27" fillId="33" borderId="48" xfId="0" applyFont="1" applyFill="1" applyBorder="1" applyAlignment="1">
      <alignment horizontal="right"/>
    </xf>
    <xf numFmtId="3" fontId="28" fillId="33" borderId="52" xfId="0" applyNumberFormat="1" applyFont="1" applyFill="1" applyBorder="1"/>
    <xf numFmtId="9" fontId="18" fillId="33" borderId="29" xfId="42" applyFont="1" applyFill="1" applyBorder="1"/>
    <xf numFmtId="9" fontId="18" fillId="33" borderId="60" xfId="42" applyFont="1" applyFill="1" applyBorder="1"/>
    <xf numFmtId="3" fontId="28" fillId="33" borderId="29" xfId="0" applyNumberFormat="1" applyFont="1" applyFill="1" applyBorder="1"/>
    <xf numFmtId="3" fontId="28" fillId="33" borderId="60" xfId="0" applyNumberFormat="1" applyFont="1" applyFill="1" applyBorder="1"/>
    <xf numFmtId="9" fontId="18" fillId="33" borderId="30" xfId="42" applyFont="1" applyFill="1" applyBorder="1"/>
    <xf numFmtId="3" fontId="18" fillId="33" borderId="23" xfId="0" applyNumberFormat="1" applyFont="1" applyFill="1" applyBorder="1"/>
    <xf numFmtId="0" fontId="28" fillId="0" borderId="23" xfId="0" applyFont="1" applyBorder="1" applyAlignment="1">
      <alignment horizontal="center"/>
    </xf>
    <xf numFmtId="0" fontId="28" fillId="0" borderId="37" xfId="0" applyFont="1" applyBorder="1"/>
    <xf numFmtId="3" fontId="28" fillId="0" borderId="54" xfId="0" applyNumberFormat="1" applyFont="1" applyBorder="1"/>
    <xf numFmtId="3" fontId="28" fillId="0" borderId="37" xfId="0" applyNumberFormat="1" applyFont="1" applyBorder="1"/>
    <xf numFmtId="0" fontId="28" fillId="0" borderId="38" xfId="0" applyFont="1" applyBorder="1"/>
    <xf numFmtId="3" fontId="28" fillId="0" borderId="38" xfId="0" applyNumberFormat="1" applyFont="1" applyBorder="1"/>
    <xf numFmtId="0" fontId="28" fillId="0" borderId="39" xfId="0" applyFont="1" applyBorder="1"/>
    <xf numFmtId="3" fontId="28" fillId="0" borderId="57" xfId="0" applyNumberFormat="1" applyFont="1" applyBorder="1"/>
    <xf numFmtId="0" fontId="21" fillId="33" borderId="0" xfId="0" applyNumberFormat="1" applyFont="1" applyFill="1" applyBorder="1" applyAlignment="1">
      <alignment horizontal="center" vertical="center" wrapText="1"/>
    </xf>
    <xf numFmtId="0" fontId="27" fillId="33" borderId="61" xfId="0" applyFont="1" applyFill="1" applyBorder="1" applyAlignment="1">
      <alignment horizontal="right"/>
    </xf>
    <xf numFmtId="9" fontId="18" fillId="33" borderId="62" xfId="42" applyFont="1" applyFill="1" applyBorder="1"/>
    <xf numFmtId="9" fontId="18" fillId="33" borderId="40" xfId="42" applyFont="1" applyFill="1" applyBorder="1"/>
    <xf numFmtId="9" fontId="18" fillId="33" borderId="49" xfId="42" applyFont="1" applyFill="1" applyBorder="1"/>
    <xf numFmtId="3" fontId="28" fillId="33" borderId="31" xfId="0" applyNumberFormat="1" applyFont="1" applyFill="1" applyBorder="1"/>
    <xf numFmtId="3" fontId="28" fillId="33" borderId="63" xfId="0" applyNumberFormat="1" applyFont="1" applyFill="1" applyBorder="1"/>
    <xf numFmtId="0" fontId="27" fillId="33" borderId="51" xfId="0" applyFont="1" applyFill="1" applyBorder="1" applyAlignment="1">
      <alignment horizontal="left"/>
    </xf>
    <xf numFmtId="164" fontId="18" fillId="33" borderId="51" xfId="42" applyNumberFormat="1" applyFont="1" applyFill="1" applyBorder="1"/>
    <xf numFmtId="2" fontId="18" fillId="33" borderId="51" xfId="0" applyNumberFormat="1" applyFont="1" applyFill="1" applyBorder="1"/>
    <xf numFmtId="0" fontId="27" fillId="33" borderId="0" xfId="0" applyFont="1" applyFill="1" applyBorder="1" applyAlignment="1">
      <alignment horizontal="left"/>
    </xf>
    <xf numFmtId="0" fontId="27" fillId="33" borderId="21" xfId="0" applyFont="1" applyFill="1" applyBorder="1" applyAlignment="1">
      <alignment horizontal="left"/>
    </xf>
    <xf numFmtId="0" fontId="27" fillId="33" borderId="50" xfId="0" applyFont="1" applyFill="1" applyBorder="1" applyAlignment="1">
      <alignment horizontal="left"/>
    </xf>
    <xf numFmtId="164" fontId="18" fillId="33" borderId="50" xfId="0" applyNumberFormat="1" applyFont="1" applyFill="1" applyBorder="1"/>
    <xf numFmtId="0" fontId="29" fillId="33" borderId="0" xfId="0" applyFont="1" applyFill="1" applyAlignment="1">
      <alignment horizontal="center"/>
    </xf>
    <xf numFmtId="0" fontId="18" fillId="33" borderId="57" xfId="0" applyFont="1" applyFill="1" applyBorder="1"/>
    <xf numFmtId="2" fontId="23" fillId="33" borderId="23" xfId="0" applyNumberFormat="1" applyFont="1" applyFill="1" applyBorder="1"/>
    <xf numFmtId="3" fontId="28" fillId="33" borderId="46" xfId="0" applyNumberFormat="1" applyFont="1" applyFill="1" applyBorder="1"/>
    <xf numFmtId="0" fontId="18" fillId="33" borderId="0" xfId="0" applyFont="1" applyFill="1" applyAlignment="1">
      <alignment horizontal="right"/>
    </xf>
    <xf numFmtId="9" fontId="18" fillId="33" borderId="0" xfId="0" applyNumberFormat="1" applyFont="1" applyFill="1"/>
    <xf numFmtId="0" fontId="18" fillId="33" borderId="50" xfId="0" applyFont="1" applyFill="1" applyBorder="1" applyAlignment="1">
      <alignment horizontal="center" vertical="center" wrapText="1"/>
    </xf>
    <xf numFmtId="0" fontId="18" fillId="33" borderId="21" xfId="0" applyFont="1" applyFill="1" applyBorder="1" applyAlignment="1">
      <alignment horizontal="center" vertical="center"/>
    </xf>
    <xf numFmtId="0" fontId="18" fillId="33" borderId="0" xfId="0" applyFont="1" applyFill="1" applyBorder="1" applyAlignment="1">
      <alignment horizontal="center" vertical="center" wrapText="1"/>
    </xf>
    <xf numFmtId="0" fontId="28" fillId="34" borderId="41" xfId="0" applyFont="1" applyFill="1" applyBorder="1" applyAlignment="1">
      <alignment horizontal="center" vertical="center" wrapText="1"/>
    </xf>
    <xf numFmtId="3" fontId="28" fillId="34" borderId="55" xfId="0" applyNumberFormat="1" applyFont="1" applyFill="1" applyBorder="1"/>
    <xf numFmtId="3" fontId="28" fillId="34" borderId="20" xfId="0" applyNumberFormat="1" applyFont="1" applyFill="1" applyBorder="1"/>
    <xf numFmtId="3" fontId="28" fillId="34" borderId="40" xfId="0" applyNumberFormat="1" applyFont="1" applyFill="1" applyBorder="1"/>
    <xf numFmtId="3" fontId="28" fillId="34" borderId="41" xfId="0" applyNumberFormat="1" applyFont="1" applyFill="1" applyBorder="1"/>
    <xf numFmtId="0" fontId="18" fillId="33" borderId="20" xfId="0" applyFont="1" applyFill="1" applyBorder="1" applyAlignment="1">
      <alignment horizontal="center" vertical="center" wrapText="1"/>
    </xf>
    <xf numFmtId="0" fontId="28" fillId="33" borderId="0" xfId="0" applyFont="1" applyFill="1" applyBorder="1"/>
    <xf numFmtId="3" fontId="28" fillId="33" borderId="0" xfId="0" applyNumberFormat="1" applyFont="1" applyFill="1" applyBorder="1"/>
    <xf numFmtId="0" fontId="28" fillId="33" borderId="46" xfId="0" applyFont="1" applyFill="1" applyBorder="1"/>
    <xf numFmtId="3" fontId="28" fillId="33" borderId="44" xfId="0" applyNumberFormat="1" applyFont="1" applyFill="1" applyBorder="1"/>
    <xf numFmtId="3" fontId="28" fillId="34" borderId="27" xfId="0" applyNumberFormat="1" applyFont="1" applyFill="1" applyBorder="1"/>
    <xf numFmtId="3" fontId="28" fillId="33" borderId="64" xfId="0" applyNumberFormat="1" applyFont="1" applyFill="1" applyBorder="1"/>
    <xf numFmtId="3" fontId="28" fillId="33" borderId="65" xfId="0" applyNumberFormat="1" applyFont="1" applyFill="1" applyBorder="1"/>
    <xf numFmtId="3" fontId="28" fillId="33" borderId="59" xfId="0" applyNumberFormat="1" applyFont="1" applyFill="1" applyBorder="1"/>
    <xf numFmtId="3" fontId="28" fillId="34" borderId="59" xfId="0" applyNumberFormat="1" applyFont="1" applyFill="1" applyBorder="1"/>
    <xf numFmtId="3" fontId="28" fillId="33" borderId="36" xfId="0" applyNumberFormat="1" applyFont="1" applyFill="1" applyBorder="1"/>
    <xf numFmtId="3" fontId="28" fillId="33" borderId="39" xfId="0" applyNumberFormat="1" applyFont="1" applyFill="1" applyBorder="1"/>
    <xf numFmtId="9" fontId="28" fillId="33" borderId="44" xfId="42" applyFont="1" applyFill="1" applyBorder="1"/>
    <xf numFmtId="9" fontId="28" fillId="33" borderId="27" xfId="42" applyFont="1" applyFill="1" applyBorder="1"/>
    <xf numFmtId="9" fontId="28" fillId="34" borderId="27" xfId="42" applyFont="1" applyFill="1" applyBorder="1"/>
    <xf numFmtId="9" fontId="28" fillId="33" borderId="64" xfId="42" applyFont="1" applyFill="1" applyBorder="1"/>
    <xf numFmtId="9" fontId="28" fillId="33" borderId="46" xfId="42" applyFont="1" applyFill="1" applyBorder="1"/>
    <xf numFmtId="9" fontId="28" fillId="33" borderId="22" xfId="42" applyFont="1" applyFill="1" applyBorder="1"/>
    <xf numFmtId="9" fontId="28" fillId="33" borderId="20" xfId="42" applyFont="1" applyFill="1" applyBorder="1"/>
    <xf numFmtId="9" fontId="28" fillId="34" borderId="20" xfId="42" applyFont="1" applyFill="1" applyBorder="1"/>
    <xf numFmtId="9" fontId="28" fillId="33" borderId="35" xfId="42" applyFont="1" applyFill="1" applyBorder="1"/>
    <xf numFmtId="9" fontId="28" fillId="33" borderId="38" xfId="42" applyFont="1" applyFill="1" applyBorder="1"/>
    <xf numFmtId="9" fontId="28" fillId="33" borderId="65" xfId="42" applyFont="1" applyFill="1" applyBorder="1"/>
    <xf numFmtId="9" fontId="28" fillId="33" borderId="59" xfId="42" applyFont="1" applyFill="1" applyBorder="1"/>
    <xf numFmtId="9" fontId="28" fillId="34" borderId="59" xfId="42" applyFont="1" applyFill="1" applyBorder="1"/>
    <xf numFmtId="9" fontId="28" fillId="33" borderId="36" xfId="42" applyFont="1" applyFill="1" applyBorder="1"/>
    <xf numFmtId="9" fontId="28" fillId="33" borderId="39" xfId="42" applyFont="1" applyFill="1" applyBorder="1"/>
    <xf numFmtId="165" fontId="18" fillId="33" borderId="0" xfId="0" applyNumberFormat="1" applyFont="1" applyFill="1"/>
    <xf numFmtId="9" fontId="28" fillId="33" borderId="41" xfId="42" applyFont="1" applyFill="1" applyBorder="1" applyAlignment="1">
      <alignment horizontal="center" vertical="center" wrapText="1"/>
    </xf>
    <xf numFmtId="9" fontId="28" fillId="33" borderId="33" xfId="42" applyFont="1" applyFill="1" applyBorder="1" applyAlignment="1">
      <alignment horizontal="center" vertical="center" wrapText="1"/>
    </xf>
    <xf numFmtId="9" fontId="28" fillId="33" borderId="43" xfId="42" applyFont="1" applyFill="1" applyBorder="1" applyAlignment="1">
      <alignment horizontal="center" vertical="center" wrapText="1"/>
    </xf>
    <xf numFmtId="3" fontId="28" fillId="33" borderId="41" xfId="42" applyNumberFormat="1" applyFont="1" applyFill="1" applyBorder="1"/>
    <xf numFmtId="3" fontId="28" fillId="33" borderId="33" xfId="42" applyNumberFormat="1" applyFont="1" applyFill="1" applyBorder="1"/>
    <xf numFmtId="3" fontId="28" fillId="33" borderId="0" xfId="42" applyNumberFormat="1" applyFont="1" applyFill="1" applyBorder="1"/>
    <xf numFmtId="0" fontId="18" fillId="33" borderId="0" xfId="0" applyFont="1" applyFill="1" applyBorder="1" applyAlignment="1">
      <alignment horizontal="center" vertical="center"/>
    </xf>
    <xf numFmtId="0" fontId="27" fillId="33" borderId="0" xfId="0" applyFont="1" applyFill="1"/>
    <xf numFmtId="0" fontId="18" fillId="36" borderId="0" xfId="0" applyFont="1" applyFill="1"/>
    <xf numFmtId="0" fontId="22" fillId="36" borderId="0" xfId="0" applyFont="1" applyFill="1"/>
    <xf numFmtId="0" fontId="18" fillId="36" borderId="0" xfId="0" applyFont="1" applyFill="1" applyAlignment="1">
      <alignment wrapText="1"/>
    </xf>
    <xf numFmtId="0" fontId="22" fillId="33" borderId="0" xfId="0" applyFont="1" applyFill="1" applyBorder="1" applyAlignment="1">
      <alignment horizontal="center"/>
    </xf>
    <xf numFmtId="0" fontId="30" fillId="36" borderId="17" xfId="0" applyFont="1" applyFill="1" applyBorder="1"/>
    <xf numFmtId="0" fontId="18" fillId="36" borderId="18" xfId="0" applyFont="1" applyFill="1" applyBorder="1"/>
    <xf numFmtId="0" fontId="18" fillId="36" borderId="19" xfId="0" applyFont="1" applyFill="1" applyBorder="1"/>
    <xf numFmtId="9" fontId="22" fillId="34" borderId="0" xfId="42" applyFont="1" applyFill="1" applyBorder="1" applyAlignment="1">
      <alignment wrapText="1"/>
    </xf>
    <xf numFmtId="9" fontId="22" fillId="34" borderId="0" xfId="42" applyFont="1" applyFill="1" applyBorder="1"/>
    <xf numFmtId="0" fontId="18" fillId="37" borderId="0" xfId="0" applyFont="1" applyFill="1"/>
    <xf numFmtId="0" fontId="18" fillId="37" borderId="0" xfId="0" applyFont="1" applyFill="1" applyAlignment="1">
      <alignment wrapText="1"/>
    </xf>
    <xf numFmtId="0" fontId="26" fillId="33" borderId="0" xfId="0" applyFont="1" applyFill="1" applyBorder="1" applyAlignment="1">
      <alignment horizontal="center"/>
    </xf>
    <xf numFmtId="3" fontId="18" fillId="33" borderId="0" xfId="0" applyNumberFormat="1" applyFont="1" applyFill="1" applyAlignment="1">
      <alignment horizontal="right"/>
    </xf>
    <xf numFmtId="3" fontId="18" fillId="33" borderId="0" xfId="0" applyNumberFormat="1" applyFont="1" applyFill="1" applyAlignment="1">
      <alignment wrapText="1"/>
    </xf>
    <xf numFmtId="0" fontId="20" fillId="33" borderId="21" xfId="0" applyFont="1" applyFill="1" applyBorder="1" applyAlignment="1">
      <alignment horizontal="center" vertical="center"/>
    </xf>
    <xf numFmtId="0" fontId="20" fillId="33" borderId="21" xfId="0" applyFont="1" applyFill="1" applyBorder="1" applyAlignment="1">
      <alignment horizontal="center" vertical="center" wrapText="1"/>
    </xf>
    <xf numFmtId="3" fontId="18" fillId="33" borderId="21" xfId="0" applyNumberFormat="1" applyFont="1" applyFill="1" applyBorder="1" applyAlignment="1">
      <alignment horizontal="right"/>
    </xf>
    <xf numFmtId="0" fontId="31" fillId="33" borderId="0" xfId="0" applyFont="1" applyFill="1"/>
    <xf numFmtId="0" fontId="32" fillId="33" borderId="0" xfId="0" applyFont="1" applyFill="1"/>
    <xf numFmtId="0" fontId="18" fillId="33" borderId="34" xfId="0" applyFont="1" applyFill="1" applyBorder="1" applyAlignment="1">
      <alignment horizontal="center" vertical="center" wrapText="1"/>
    </xf>
    <xf numFmtId="0" fontId="18" fillId="33" borderId="54" xfId="0" applyFont="1" applyFill="1" applyBorder="1" applyAlignment="1">
      <alignment wrapText="1"/>
    </xf>
    <xf numFmtId="164" fontId="18" fillId="33" borderId="0" xfId="0" applyNumberFormat="1" applyFont="1" applyFill="1" applyAlignment="1">
      <alignment vertical="center"/>
    </xf>
    <xf numFmtId="164" fontId="18" fillId="33" borderId="66" xfId="0" applyNumberFormat="1" applyFont="1" applyFill="1" applyBorder="1" applyAlignment="1">
      <alignment horizontal="center" vertical="center"/>
    </xf>
    <xf numFmtId="164" fontId="18" fillId="33" borderId="0" xfId="0" applyNumberFormat="1" applyFont="1" applyFill="1" applyAlignment="1">
      <alignment horizontal="center" vertical="center"/>
    </xf>
    <xf numFmtId="164" fontId="18" fillId="33" borderId="35" xfId="42" applyNumberFormat="1" applyFont="1" applyFill="1" applyBorder="1" applyAlignment="1">
      <alignment horizontal="center" vertical="center"/>
    </xf>
    <xf numFmtId="164" fontId="18" fillId="33" borderId="50" xfId="42" applyNumberFormat="1" applyFont="1" applyFill="1" applyBorder="1" applyAlignment="1">
      <alignment horizontal="center" vertical="center"/>
    </xf>
    <xf numFmtId="164" fontId="18" fillId="33" borderId="0" xfId="42" applyNumberFormat="1" applyFont="1" applyFill="1" applyBorder="1" applyAlignment="1">
      <alignment horizontal="center" vertical="center"/>
    </xf>
    <xf numFmtId="164" fontId="18" fillId="33" borderId="66" xfId="42" applyNumberFormat="1" applyFont="1" applyFill="1" applyBorder="1" applyAlignment="1">
      <alignment horizontal="center" vertical="center"/>
    </xf>
    <xf numFmtId="164" fontId="18" fillId="33" borderId="0" xfId="42" applyNumberFormat="1" applyFont="1" applyFill="1" applyAlignment="1">
      <alignment horizontal="center" vertical="center"/>
    </xf>
    <xf numFmtId="166" fontId="29" fillId="33" borderId="0" xfId="0" applyNumberFormat="1" applyFont="1" applyFill="1" applyBorder="1"/>
    <xf numFmtId="3" fontId="29" fillId="33" borderId="0" xfId="0" applyNumberFormat="1" applyFont="1" applyFill="1" applyBorder="1"/>
    <xf numFmtId="164" fontId="29" fillId="33" borderId="0" xfId="42" applyNumberFormat="1" applyFont="1" applyFill="1" applyBorder="1"/>
    <xf numFmtId="0" fontId="29" fillId="33" borderId="0" xfId="0" applyFont="1" applyFill="1" applyBorder="1"/>
    <xf numFmtId="4" fontId="18" fillId="34" borderId="20" xfId="0" applyNumberFormat="1" applyFont="1" applyFill="1" applyBorder="1"/>
    <xf numFmtId="4" fontId="18" fillId="33" borderId="54" xfId="42" applyNumberFormat="1" applyFont="1" applyFill="1" applyBorder="1" applyAlignment="1">
      <alignment horizontal="center" vertical="center"/>
    </xf>
    <xf numFmtId="4" fontId="18" fillId="33" borderId="55" xfId="42" applyNumberFormat="1" applyFont="1" applyFill="1" applyBorder="1" applyAlignment="1">
      <alignment horizontal="center" vertical="center"/>
    </xf>
    <xf numFmtId="3" fontId="18" fillId="33" borderId="55" xfId="42" applyNumberFormat="1" applyFont="1" applyFill="1" applyBorder="1" applyAlignment="1">
      <alignment horizontal="center" vertical="center"/>
    </xf>
    <xf numFmtId="4" fontId="18" fillId="33" borderId="63" xfId="42" applyNumberFormat="1" applyFont="1" applyFill="1" applyBorder="1" applyAlignment="1">
      <alignment horizontal="center" vertical="center"/>
    </xf>
    <xf numFmtId="4" fontId="18" fillId="33" borderId="45" xfId="42" applyNumberFormat="1" applyFont="1" applyFill="1" applyBorder="1" applyAlignment="1">
      <alignment horizontal="center" vertical="center"/>
    </xf>
    <xf numFmtId="4" fontId="18" fillId="33" borderId="40" xfId="42" applyNumberFormat="1" applyFont="1" applyFill="1" applyBorder="1" applyAlignment="1">
      <alignment horizontal="center" vertical="center"/>
    </xf>
    <xf numFmtId="3" fontId="18" fillId="33" borderId="40" xfId="42" applyNumberFormat="1" applyFont="1" applyFill="1" applyBorder="1" applyAlignment="1">
      <alignment horizontal="center" vertical="center"/>
    </xf>
    <xf numFmtId="4" fontId="18" fillId="33" borderId="49" xfId="42" applyNumberFormat="1" applyFont="1" applyFill="1" applyBorder="1" applyAlignment="1">
      <alignment horizontal="center" vertical="center"/>
    </xf>
    <xf numFmtId="4" fontId="23" fillId="33" borderId="43" xfId="42" applyNumberFormat="1" applyFont="1" applyFill="1" applyBorder="1" applyAlignment="1">
      <alignment horizontal="center" vertical="center"/>
    </xf>
    <xf numFmtId="9" fontId="23" fillId="33" borderId="41" xfId="42" applyFont="1" applyFill="1" applyBorder="1" applyAlignment="1">
      <alignment horizontal="center" vertical="center"/>
    </xf>
    <xf numFmtId="4" fontId="23" fillId="33" borderId="41" xfId="42" applyNumberFormat="1" applyFont="1" applyFill="1" applyBorder="1" applyAlignment="1">
      <alignment horizontal="center" vertical="center"/>
    </xf>
    <xf numFmtId="3" fontId="23" fillId="33" borderId="41" xfId="42" applyNumberFormat="1" applyFont="1" applyFill="1" applyBorder="1" applyAlignment="1">
      <alignment horizontal="center" vertical="center"/>
    </xf>
    <xf numFmtId="4" fontId="23" fillId="33" borderId="42" xfId="42" applyNumberFormat="1" applyFont="1" applyFill="1" applyBorder="1" applyAlignment="1">
      <alignment horizontal="center" vertical="center"/>
    </xf>
    <xf numFmtId="9" fontId="18" fillId="33" borderId="55" xfId="42" applyFont="1" applyFill="1" applyBorder="1" applyAlignment="1">
      <alignment horizontal="center" vertical="center"/>
    </xf>
    <xf numFmtId="9" fontId="18" fillId="33" borderId="40" xfId="42" applyFont="1" applyFill="1" applyBorder="1" applyAlignment="1">
      <alignment horizontal="center" vertical="center"/>
    </xf>
    <xf numFmtId="4" fontId="18" fillId="33" borderId="0" xfId="0" applyNumberFormat="1" applyFont="1" applyFill="1" applyAlignment="1">
      <alignment horizontal="right"/>
    </xf>
    <xf numFmtId="0" fontId="18" fillId="33" borderId="0" xfId="0" applyFont="1" applyFill="1" applyAlignment="1">
      <alignment vertical="center" wrapText="1"/>
    </xf>
    <xf numFmtId="0" fontId="27" fillId="33" borderId="0" xfId="0" applyFont="1" applyFill="1" applyAlignment="1">
      <alignment horizontal="center" vertical="center"/>
    </xf>
    <xf numFmtId="3" fontId="18" fillId="33" borderId="0" xfId="0" applyNumberFormat="1" applyFont="1" applyFill="1" applyAlignment="1">
      <alignment horizontal="center"/>
    </xf>
    <xf numFmtId="2" fontId="18" fillId="33" borderId="0" xfId="0" applyNumberFormat="1" applyFont="1" applyFill="1" applyAlignment="1">
      <alignment horizontal="center"/>
    </xf>
    <xf numFmtId="0" fontId="0" fillId="33" borderId="0" xfId="0" applyFill="1"/>
    <xf numFmtId="0" fontId="35" fillId="38" borderId="23" xfId="0" applyFont="1" applyFill="1" applyBorder="1" applyAlignment="1">
      <alignment horizontal="center" vertical="center" wrapText="1"/>
    </xf>
    <xf numFmtId="0" fontId="35" fillId="38" borderId="19" xfId="0" applyFont="1" applyFill="1" applyBorder="1" applyAlignment="1">
      <alignment horizontal="center" vertical="center" wrapText="1"/>
    </xf>
    <xf numFmtId="0" fontId="33" fillId="33" borderId="26" xfId="0" applyFont="1" applyFill="1" applyBorder="1" applyAlignment="1">
      <alignment vertical="center" wrapText="1"/>
    </xf>
    <xf numFmtId="0" fontId="33" fillId="33" borderId="16" xfId="0" applyFont="1" applyFill="1" applyBorder="1" applyAlignment="1">
      <alignment vertical="center" wrapText="1"/>
    </xf>
    <xf numFmtId="0" fontId="33" fillId="33" borderId="13" xfId="0" applyFont="1" applyFill="1" applyBorder="1" applyAlignment="1">
      <alignment vertical="center" wrapText="1"/>
    </xf>
    <xf numFmtId="0" fontId="33" fillId="33" borderId="0" xfId="0" applyFont="1" applyFill="1" applyAlignment="1">
      <alignment horizontal="left" vertical="center" indent="2"/>
    </xf>
    <xf numFmtId="0" fontId="33" fillId="33" borderId="0" xfId="0" applyFont="1" applyFill="1" applyAlignment="1">
      <alignment horizontal="left" vertical="center" indent="5"/>
    </xf>
    <xf numFmtId="0" fontId="33" fillId="33" borderId="0" xfId="0" applyFont="1" applyFill="1" applyAlignment="1">
      <alignment horizontal="left" vertical="center" wrapText="1" indent="2"/>
    </xf>
    <xf numFmtId="0" fontId="33" fillId="33" borderId="0" xfId="0" applyFont="1" applyFill="1" applyAlignment="1">
      <alignment vertical="center" wrapText="1"/>
    </xf>
    <xf numFmtId="0" fontId="38" fillId="33" borderId="0" xfId="0" applyFont="1" applyFill="1"/>
    <xf numFmtId="0" fontId="33" fillId="33" borderId="12" xfId="0" applyFont="1" applyFill="1" applyBorder="1" applyAlignment="1">
      <alignment horizontal="left" vertical="center" indent="2"/>
    </xf>
    <xf numFmtId="0" fontId="0" fillId="33" borderId="13" xfId="0" applyFill="1" applyBorder="1"/>
    <xf numFmtId="0" fontId="33" fillId="33" borderId="12" xfId="0" applyFont="1" applyFill="1" applyBorder="1" applyAlignment="1">
      <alignment horizontal="center" vertical="center"/>
    </xf>
    <xf numFmtId="0" fontId="0" fillId="33" borderId="12" xfId="0" applyFill="1" applyBorder="1"/>
    <xf numFmtId="9" fontId="18" fillId="35" borderId="51" xfId="42" applyFont="1" applyFill="1" applyBorder="1"/>
    <xf numFmtId="9" fontId="18" fillId="35" borderId="0" xfId="42" applyFont="1" applyFill="1" applyBorder="1"/>
    <xf numFmtId="9" fontId="18" fillId="35" borderId="21" xfId="42" applyFont="1" applyFill="1" applyBorder="1"/>
    <xf numFmtId="9" fontId="18" fillId="33" borderId="51" xfId="42" applyFont="1" applyFill="1" applyBorder="1"/>
    <xf numFmtId="9" fontId="18" fillId="33" borderId="0" xfId="42" applyFont="1" applyFill="1" applyBorder="1"/>
    <xf numFmtId="9" fontId="18" fillId="33" borderId="0" xfId="42" applyFont="1" applyFill="1" applyBorder="1" applyAlignment="1">
      <alignment horizontal="center"/>
    </xf>
    <xf numFmtId="9" fontId="18" fillId="33" borderId="21" xfId="42" applyFont="1" applyFill="1" applyBorder="1" applyAlignment="1">
      <alignment horizontal="center"/>
    </xf>
    <xf numFmtId="0" fontId="0" fillId="33" borderId="29" xfId="0" applyFill="1" applyBorder="1" applyAlignment="1">
      <alignment wrapText="1"/>
    </xf>
    <xf numFmtId="0" fontId="0" fillId="33" borderId="30" xfId="0" applyFill="1" applyBorder="1" applyAlignment="1">
      <alignment horizontal="left" wrapText="1"/>
    </xf>
    <xf numFmtId="0" fontId="0" fillId="33" borderId="60" xfId="0" applyFill="1" applyBorder="1" applyAlignment="1">
      <alignment vertical="center"/>
    </xf>
    <xf numFmtId="0" fontId="0" fillId="33" borderId="53" xfId="0" applyFill="1" applyBorder="1" applyAlignment="1">
      <alignment vertical="center"/>
    </xf>
    <xf numFmtId="0" fontId="0" fillId="33" borderId="31" xfId="0" applyFill="1" applyBorder="1" applyAlignment="1">
      <alignment wrapText="1"/>
    </xf>
    <xf numFmtId="0" fontId="0" fillId="33" borderId="63" xfId="0" applyFill="1" applyBorder="1" applyAlignment="1">
      <alignment vertical="center"/>
    </xf>
    <xf numFmtId="0" fontId="16" fillId="33" borderId="32" xfId="0" applyFont="1" applyFill="1" applyBorder="1" applyAlignment="1">
      <alignment wrapText="1"/>
    </xf>
    <xf numFmtId="0" fontId="16" fillId="33" borderId="42" xfId="0" applyFont="1" applyFill="1" applyBorder="1" applyAlignment="1">
      <alignment horizontal="left" vertical="center"/>
    </xf>
    <xf numFmtId="0" fontId="18" fillId="33" borderId="0" xfId="0" quotePrefix="1" applyFont="1" applyFill="1"/>
    <xf numFmtId="0" fontId="18" fillId="33" borderId="0" xfId="0" applyNumberFormat="1" applyFont="1" applyFill="1"/>
    <xf numFmtId="0" fontId="18" fillId="33" borderId="0" xfId="0" applyNumberFormat="1" applyFont="1" applyFill="1" applyBorder="1"/>
    <xf numFmtId="0" fontId="18" fillId="33" borderId="21" xfId="0" applyNumberFormat="1" applyFont="1" applyFill="1" applyBorder="1"/>
    <xf numFmtId="0" fontId="33" fillId="33" borderId="24" xfId="0" applyFont="1" applyFill="1" applyBorder="1" applyAlignment="1">
      <alignment vertical="center" wrapText="1"/>
    </xf>
    <xf numFmtId="0" fontId="33" fillId="33" borderId="25" xfId="0" applyFont="1" applyFill="1" applyBorder="1" applyAlignment="1">
      <alignment vertical="center" wrapText="1"/>
    </xf>
    <xf numFmtId="0" fontId="33" fillId="33" borderId="26" xfId="0" applyFont="1" applyFill="1" applyBorder="1" applyAlignment="1">
      <alignment vertical="center" wrapText="1"/>
    </xf>
    <xf numFmtId="0" fontId="33" fillId="33" borderId="17" xfId="0" applyFont="1" applyFill="1" applyBorder="1" applyAlignment="1">
      <alignment horizontal="left" vertical="center" wrapText="1"/>
    </xf>
    <xf numFmtId="0" fontId="33" fillId="33" borderId="19" xfId="0" applyFont="1" applyFill="1" applyBorder="1" applyAlignment="1">
      <alignment horizontal="left" vertical="center" wrapText="1"/>
    </xf>
    <xf numFmtId="0" fontId="37" fillId="33" borderId="17" xfId="0" applyFont="1" applyFill="1" applyBorder="1" applyAlignment="1">
      <alignment horizontal="left" vertical="center"/>
    </xf>
    <xf numFmtId="0" fontId="37" fillId="33" borderId="19" xfId="0" applyFont="1" applyFill="1" applyBorder="1" applyAlignment="1">
      <alignment horizontal="left" vertical="center"/>
    </xf>
    <xf numFmtId="0" fontId="37" fillId="33" borderId="67" xfId="0" applyFont="1" applyFill="1" applyBorder="1" applyAlignment="1">
      <alignment horizontal="left" vertical="center"/>
    </xf>
    <xf numFmtId="0" fontId="37" fillId="33" borderId="11" xfId="0" applyFont="1" applyFill="1" applyBorder="1" applyAlignment="1">
      <alignment horizontal="left" vertical="center"/>
    </xf>
    <xf numFmtId="0" fontId="33" fillId="33" borderId="14" xfId="0" applyFont="1" applyFill="1" applyBorder="1" applyAlignment="1">
      <alignment horizontal="left" vertical="center" wrapText="1"/>
    </xf>
    <xf numFmtId="0" fontId="33" fillId="33" borderId="16" xfId="0" applyFont="1" applyFill="1" applyBorder="1" applyAlignment="1">
      <alignment horizontal="left" vertical="center" wrapText="1"/>
    </xf>
    <xf numFmtId="0" fontId="33" fillId="33" borderId="67" xfId="0" applyFont="1" applyFill="1" applyBorder="1" applyAlignment="1">
      <alignment horizontal="left" vertical="center" wrapText="1"/>
    </xf>
    <xf numFmtId="0" fontId="33" fillId="33" borderId="11" xfId="0" applyFont="1" applyFill="1" applyBorder="1" applyAlignment="1">
      <alignment horizontal="left" vertical="center" wrapText="1"/>
    </xf>
    <xf numFmtId="0" fontId="33" fillId="33" borderId="12" xfId="0" applyFont="1" applyFill="1" applyBorder="1" applyAlignment="1">
      <alignment horizontal="left" vertical="center"/>
    </xf>
    <xf numFmtId="0" fontId="33" fillId="33" borderId="13" xfId="0" applyFont="1" applyFill="1" applyBorder="1" applyAlignment="1">
      <alignment horizontal="left" vertical="center"/>
    </xf>
    <xf numFmtId="0" fontId="18" fillId="33" borderId="0" xfId="0" applyFont="1" applyFill="1" applyBorder="1" applyAlignment="1">
      <alignment horizontal="left"/>
    </xf>
    <xf numFmtId="0" fontId="18" fillId="33" borderId="0" xfId="0" applyFont="1" applyFill="1" applyAlignment="1">
      <alignment horizontal="left"/>
    </xf>
    <xf numFmtId="0" fontId="18" fillId="33" borderId="21" xfId="0" applyFont="1" applyFill="1" applyBorder="1" applyAlignment="1">
      <alignment horizontal="left"/>
    </xf>
    <xf numFmtId="0" fontId="24" fillId="33" borderId="52" xfId="0" applyFont="1" applyFill="1" applyBorder="1" applyAlignment="1">
      <alignment horizontal="center"/>
    </xf>
    <xf numFmtId="0" fontId="24" fillId="33" borderId="28" xfId="0" applyFont="1" applyFill="1" applyBorder="1" applyAlignment="1">
      <alignment horizontal="center"/>
    </xf>
    <xf numFmtId="0" fontId="24" fillId="33" borderId="30" xfId="0" applyFont="1" applyFill="1" applyBorder="1" applyAlignment="1">
      <alignment horizontal="center"/>
    </xf>
    <xf numFmtId="0" fontId="24" fillId="33" borderId="53" xfId="0" applyFont="1" applyFill="1" applyBorder="1" applyAlignment="1">
      <alignment horizontal="center"/>
    </xf>
    <xf numFmtId="0" fontId="18" fillId="33" borderId="20" xfId="0" applyFont="1" applyFill="1" applyBorder="1" applyAlignment="1">
      <alignment horizontal="center" vertical="center" wrapText="1"/>
    </xf>
    <xf numFmtId="0" fontId="22" fillId="33" borderId="0" xfId="0" applyFont="1" applyFill="1" applyAlignment="1">
      <alignment horizontal="left" wrapText="1"/>
    </xf>
    <xf numFmtId="0" fontId="18" fillId="33" borderId="51" xfId="0" applyFont="1" applyFill="1" applyBorder="1" applyAlignment="1">
      <alignment horizontal="center" vertical="center"/>
    </xf>
    <xf numFmtId="0" fontId="18" fillId="33" borderId="0" xfId="0" applyFont="1" applyFill="1" applyAlignment="1">
      <alignment horizontal="center" vertical="center"/>
    </xf>
    <xf numFmtId="0" fontId="18" fillId="33" borderId="0" xfId="0" applyFont="1" applyFill="1" applyBorder="1" applyAlignment="1">
      <alignment horizontal="center" vertical="center"/>
    </xf>
    <xf numFmtId="0" fontId="18" fillId="33" borderId="21" xfId="0"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9" fillId="33" borderId="17" xfId="0" applyFont="1" applyFill="1" applyBorder="1" applyAlignment="1">
      <alignment horizontal="center"/>
    </xf>
    <xf numFmtId="0" fontId="19" fillId="33" borderId="18" xfId="0" applyFont="1" applyFill="1" applyBorder="1" applyAlignment="1">
      <alignment horizontal="center"/>
    </xf>
    <xf numFmtId="0" fontId="19" fillId="33" borderId="19" xfId="0" applyFont="1" applyFill="1" applyBorder="1" applyAlignment="1">
      <alignment horizontal="center"/>
    </xf>
    <xf numFmtId="0" fontId="18" fillId="33" borderId="0"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12"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3" xfId="0" applyFont="1" applyFill="1" applyBorder="1" applyAlignment="1">
      <alignment horizontal="center" wrapText="1"/>
    </xf>
    <xf numFmtId="0" fontId="18" fillId="33" borderId="16" xfId="0"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4">
    <dxf>
      <font>
        <b/>
        <i val="0"/>
        <color theme="9" tint="-0.24994659260841701"/>
      </font>
    </dxf>
    <dxf>
      <font>
        <color rgb="FFC00000"/>
      </font>
    </dxf>
    <dxf>
      <font>
        <b/>
        <i val="0"/>
        <color theme="9" tint="-0.24994659260841701"/>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chartsheet" Target="chartsheets/sheet3.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1"/>
          <c:order val="0"/>
          <c:tx>
            <c:strRef>
              <c:f>'Borough Summary'!$C$38</c:f>
              <c:strCache>
                <c:ptCount val="1"/>
                <c:pt idx="0">
                  <c:v>London</c:v>
                </c:pt>
              </c:strCache>
            </c:strRef>
          </c:tx>
          <c:spPr>
            <a:ln w="28575" cap="rnd">
              <a:solidFill>
                <a:schemeClr val="bg1">
                  <a:lumMod val="65000"/>
                </a:schemeClr>
              </a:solidFill>
              <a:prstDash val="dash"/>
              <a:round/>
            </a:ln>
            <a:effectLst/>
          </c:spPr>
          <c:marker>
            <c:symbol val="none"/>
          </c:marker>
          <c:val>
            <c:numRef>
              <c:f>Dashboard!$E$23:$J$23</c:f>
              <c:numCache>
                <c:formatCode>0.00</c:formatCode>
                <c:ptCount val="6"/>
                <c:pt idx="0">
                  <c:v>1.861606530323034</c:v>
                </c:pt>
                <c:pt idx="1">
                  <c:v>4.8268983757703738</c:v>
                </c:pt>
                <c:pt idx="2">
                  <c:v>5.2583999740343117</c:v>
                </c:pt>
                <c:pt idx="3">
                  <c:v>4.0325059444318434</c:v>
                </c:pt>
                <c:pt idx="4">
                  <c:v>5.6075412442003465</c:v>
                </c:pt>
                <c:pt idx="5">
                  <c:v>4.3554184550488255</c:v>
                </c:pt>
              </c:numCache>
            </c:numRef>
          </c:val>
          <c:extLst>
            <c:ext xmlns:c16="http://schemas.microsoft.com/office/drawing/2014/chart" uri="{C3380CC4-5D6E-409C-BE32-E72D297353CC}">
              <c16:uniqueId val="{00000000-733B-4F7B-BE06-93D8D237AB82}"/>
            </c:ext>
          </c:extLst>
        </c:ser>
        <c:ser>
          <c:idx val="0"/>
          <c:order val="1"/>
          <c:tx>
            <c:strRef>
              <c:f>Dashboard!$D$5</c:f>
              <c:strCache>
                <c:ptCount val="1"/>
                <c:pt idx="0">
                  <c:v>Barking and Dagenham</c:v>
                </c:pt>
              </c:strCache>
            </c:strRef>
          </c:tx>
          <c:spPr>
            <a:ln w="28575" cap="rnd">
              <a:solidFill>
                <a:schemeClr val="accent1"/>
              </a:solidFill>
              <a:round/>
            </a:ln>
            <a:effectLst/>
          </c:spPr>
          <c:marker>
            <c:symbol val="none"/>
          </c:marker>
          <c:cat>
            <c:strRef>
              <c:f>'Borough Summary'!$D$3:$I$3</c:f>
              <c:strCache>
                <c:ptCount val="6"/>
                <c:pt idx="0">
                  <c:v>Business density</c:v>
                </c:pt>
                <c:pt idx="1">
                  <c:v>Micro-share</c:v>
                </c:pt>
                <c:pt idx="2">
                  <c:v>Rateable properties per business</c:v>
                </c:pt>
                <c:pt idx="3">
                  <c:v>GVA per business</c:v>
                </c:pt>
                <c:pt idx="4">
                  <c:v>Business diversity</c:v>
                </c:pt>
                <c:pt idx="5">
                  <c:v>Complexity</c:v>
                </c:pt>
              </c:strCache>
            </c:strRef>
          </c:cat>
          <c:val>
            <c:numRef>
              <c:f>Dashboard!$E$22:$J$22</c:f>
              <c:numCache>
                <c:formatCode>0.00</c:formatCode>
                <c:ptCount val="6"/>
                <c:pt idx="0">
                  <c:v>0.83919278456052615</c:v>
                </c:pt>
                <c:pt idx="1">
                  <c:v>6.0263785787948088</c:v>
                </c:pt>
                <c:pt idx="2">
                  <c:v>5.9309350441320383</c:v>
                </c:pt>
                <c:pt idx="3">
                  <c:v>1.5745446362670461</c:v>
                </c:pt>
                <c:pt idx="4">
                  <c:v>9.5919442116479345</c:v>
                </c:pt>
                <c:pt idx="5">
                  <c:v>0</c:v>
                </c:pt>
              </c:numCache>
            </c:numRef>
          </c:val>
          <c:extLst>
            <c:ext xmlns:c16="http://schemas.microsoft.com/office/drawing/2014/chart" uri="{C3380CC4-5D6E-409C-BE32-E72D297353CC}">
              <c16:uniqueId val="{00000001-733B-4F7B-BE06-93D8D237AB82}"/>
            </c:ext>
          </c:extLst>
        </c:ser>
        <c:ser>
          <c:idx val="2"/>
          <c:order val="2"/>
          <c:tx>
            <c:strRef>
              <c:f>Dashboard!$D$4</c:f>
              <c:strCache>
                <c:ptCount val="1"/>
                <c:pt idx="0">
                  <c:v>Barking and Dagenham</c:v>
                </c:pt>
              </c:strCache>
            </c:strRef>
          </c:tx>
          <c:spPr>
            <a:ln w="28575" cap="rnd">
              <a:solidFill>
                <a:srgbClr val="C00000"/>
              </a:solidFill>
              <a:round/>
            </a:ln>
            <a:effectLst/>
          </c:spPr>
          <c:marker>
            <c:symbol val="none"/>
          </c:marker>
          <c:val>
            <c:numRef>
              <c:f>Dashboard!$E$21:$J$21</c:f>
              <c:numCache>
                <c:formatCode>0.00</c:formatCode>
                <c:ptCount val="6"/>
                <c:pt idx="0">
                  <c:v>0.83919278456052615</c:v>
                </c:pt>
                <c:pt idx="1">
                  <c:v>6.0263785787948088</c:v>
                </c:pt>
                <c:pt idx="2">
                  <c:v>5.9309350441320383</c:v>
                </c:pt>
                <c:pt idx="3">
                  <c:v>1.5745446362670461</c:v>
                </c:pt>
                <c:pt idx="4">
                  <c:v>9.5919442116479345</c:v>
                </c:pt>
                <c:pt idx="5">
                  <c:v>0</c:v>
                </c:pt>
              </c:numCache>
            </c:numRef>
          </c:val>
          <c:extLst>
            <c:ext xmlns:c16="http://schemas.microsoft.com/office/drawing/2014/chart" uri="{C3380CC4-5D6E-409C-BE32-E72D297353CC}">
              <c16:uniqueId val="{00000002-733B-4F7B-BE06-93D8D237AB82}"/>
            </c:ext>
          </c:extLst>
        </c:ser>
        <c:dLbls>
          <c:showLegendKey val="0"/>
          <c:showVal val="0"/>
          <c:showCatName val="0"/>
          <c:showSerName val="0"/>
          <c:showPercent val="0"/>
          <c:showBubbleSize val="0"/>
        </c:dLbls>
        <c:axId val="205874776"/>
        <c:axId val="329285136"/>
      </c:radarChart>
      <c:catAx>
        <c:axId val="205874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29285136"/>
        <c:crosses val="autoZero"/>
        <c:auto val="1"/>
        <c:lblAlgn val="ctr"/>
        <c:lblOffset val="100"/>
        <c:noMultiLvlLbl val="0"/>
      </c:catAx>
      <c:valAx>
        <c:axId val="3292851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874776"/>
        <c:crosses val="autoZero"/>
        <c:crossBetween val="between"/>
      </c:valAx>
      <c:spPr>
        <a:noFill/>
        <a:ln>
          <a:noFill/>
        </a:ln>
        <a:effectLst/>
      </c:spPr>
    </c:plotArea>
    <c:legend>
      <c:legendPos val="b"/>
      <c:layout>
        <c:manualLayout>
          <c:xMode val="edge"/>
          <c:yMode val="edge"/>
          <c:x val="2.5362322458393594E-2"/>
          <c:y val="6.3137541331445862E-2"/>
          <c:w val="0.15882262906861649"/>
          <c:h val="0.409453700452178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Top 10 sectors by % of total turnover</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Turnover!$B$57</c:f>
              <c:strCache>
                <c:ptCount val="1"/>
                <c:pt idx="0">
                  <c:v>Barking and Dagenham</c:v>
                </c:pt>
              </c:strCache>
            </c:strRef>
          </c:tx>
          <c:spPr>
            <a:solidFill>
              <a:schemeClr val="accent1"/>
            </a:solidFill>
            <a:ln>
              <a:noFill/>
            </a:ln>
            <a:effectLst/>
          </c:spPr>
          <c:invertIfNegative val="0"/>
          <c:cat>
            <c:strRef>
              <c:f>Turnover!$C$56:$L$56</c:f>
              <c:strCache>
                <c:ptCount val="10"/>
                <c:pt idx="0">
                  <c:v>Wholesale 
and retail</c:v>
                </c:pt>
                <c:pt idx="1">
                  <c:v>Transportation 
and storage</c:v>
                </c:pt>
                <c:pt idx="2">
                  <c:v>Construction</c:v>
                </c:pt>
                <c:pt idx="3">
                  <c:v>Water supply, 
sewerage etc</c:v>
                </c:pt>
                <c:pt idx="4">
                  <c:v>Administrative 
and support</c:v>
                </c:pt>
                <c:pt idx="5">
                  <c:v>Professional, scientific 
and technical</c:v>
                </c:pt>
                <c:pt idx="6">
                  <c:v>Financial and 
insurance</c:v>
                </c:pt>
                <c:pt idx="7">
                  <c:v>Manufacturing</c:v>
                </c:pt>
                <c:pt idx="8">
                  <c:v>Information and 
communication</c:v>
                </c:pt>
                <c:pt idx="9">
                  <c:v>Human health 
and social work</c:v>
                </c:pt>
              </c:strCache>
            </c:strRef>
          </c:cat>
          <c:val>
            <c:numRef>
              <c:f>Turnover!$C$58:$L$58</c:f>
              <c:numCache>
                <c:formatCode>0%</c:formatCode>
                <c:ptCount val="10"/>
                <c:pt idx="0">
                  <c:v>0.40896455594351244</c:v>
                </c:pt>
                <c:pt idx="1">
                  <c:v>0.13440176998818221</c:v>
                </c:pt>
                <c:pt idx="2">
                  <c:v>7.1690302507085052E-2</c:v>
                </c:pt>
                <c:pt idx="3">
                  <c:v>6.4083749097396003E-2</c:v>
                </c:pt>
                <c:pt idx="4">
                  <c:v>5.5113039040196619E-2</c:v>
                </c:pt>
                <c:pt idx="5">
                  <c:v>5.3536035316089803E-2</c:v>
                </c:pt>
                <c:pt idx="6">
                  <c:v>4.9107679927707065E-2</c:v>
                </c:pt>
                <c:pt idx="7">
                  <c:v>4.5508073958411631E-2</c:v>
                </c:pt>
                <c:pt idx="8">
                  <c:v>3.9910988963051196E-2</c:v>
                </c:pt>
                <c:pt idx="9">
                  <c:v>2.0418024220051803E-2</c:v>
                </c:pt>
              </c:numCache>
            </c:numRef>
          </c:val>
          <c:extLst>
            <c:ext xmlns:c16="http://schemas.microsoft.com/office/drawing/2014/chart" uri="{C3380CC4-5D6E-409C-BE32-E72D297353CC}">
              <c16:uniqueId val="{00000000-7377-4537-8434-A6BAA6B9D0C3}"/>
            </c:ext>
          </c:extLst>
        </c:ser>
        <c:ser>
          <c:idx val="2"/>
          <c:order val="1"/>
          <c:tx>
            <c:strRef>
              <c:f>Turnover!$B$64</c:f>
              <c:strCache>
                <c:ptCount val="1"/>
                <c:pt idx="0">
                  <c:v>East</c:v>
                </c:pt>
              </c:strCache>
            </c:strRef>
          </c:tx>
          <c:spPr>
            <a:solidFill>
              <a:schemeClr val="accent3"/>
            </a:solidFill>
            <a:ln>
              <a:noFill/>
            </a:ln>
            <a:effectLst/>
          </c:spPr>
          <c:invertIfNegative val="0"/>
          <c:cat>
            <c:strRef>
              <c:f>Turnover!$C$56:$L$56</c:f>
              <c:strCache>
                <c:ptCount val="10"/>
                <c:pt idx="0">
                  <c:v>Wholesale 
and retail</c:v>
                </c:pt>
                <c:pt idx="1">
                  <c:v>Transportation 
and storage</c:v>
                </c:pt>
                <c:pt idx="2">
                  <c:v>Construction</c:v>
                </c:pt>
                <c:pt idx="3">
                  <c:v>Water supply, 
sewerage etc</c:v>
                </c:pt>
                <c:pt idx="4">
                  <c:v>Administrative 
and support</c:v>
                </c:pt>
                <c:pt idx="5">
                  <c:v>Professional, scientific 
and technical</c:v>
                </c:pt>
                <c:pt idx="6">
                  <c:v>Financial and 
insurance</c:v>
                </c:pt>
                <c:pt idx="7">
                  <c:v>Manufacturing</c:v>
                </c:pt>
                <c:pt idx="8">
                  <c:v>Information and 
communication</c:v>
                </c:pt>
                <c:pt idx="9">
                  <c:v>Human health 
and social work</c:v>
                </c:pt>
              </c:strCache>
            </c:strRef>
          </c:cat>
          <c:val>
            <c:numRef>
              <c:f>Turnover!$C$65:$L$65</c:f>
              <c:numCache>
                <c:formatCode>0%</c:formatCode>
                <c:ptCount val="10"/>
                <c:pt idx="0">
                  <c:v>0.36838481262061284</c:v>
                </c:pt>
                <c:pt idx="1">
                  <c:v>7.5071663267514938E-2</c:v>
                </c:pt>
                <c:pt idx="2">
                  <c:v>6.7535679722861355E-2</c:v>
                </c:pt>
                <c:pt idx="3">
                  <c:v>2.8307764893274624E-2</c:v>
                </c:pt>
                <c:pt idx="4">
                  <c:v>6.2842063951503005E-2</c:v>
                </c:pt>
                <c:pt idx="5">
                  <c:v>9.2645791257314244E-2</c:v>
                </c:pt>
                <c:pt idx="6">
                  <c:v>8.4193731565760127E-2</c:v>
                </c:pt>
                <c:pt idx="7">
                  <c:v>4.7401444390285763E-2</c:v>
                </c:pt>
                <c:pt idx="8">
                  <c:v>7.3594160866936334E-2</c:v>
                </c:pt>
                <c:pt idx="9">
                  <c:v>1.7987669823931029E-2</c:v>
                </c:pt>
              </c:numCache>
            </c:numRef>
          </c:val>
          <c:extLst>
            <c:ext xmlns:c16="http://schemas.microsoft.com/office/drawing/2014/chart" uri="{C3380CC4-5D6E-409C-BE32-E72D297353CC}">
              <c16:uniqueId val="{00000001-7377-4537-8434-A6BAA6B9D0C3}"/>
            </c:ext>
          </c:extLst>
        </c:ser>
        <c:ser>
          <c:idx val="1"/>
          <c:order val="2"/>
          <c:tx>
            <c:strRef>
              <c:f>Turnover!$B$61</c:f>
              <c:strCache>
                <c:ptCount val="1"/>
                <c:pt idx="0">
                  <c:v>London</c:v>
                </c:pt>
              </c:strCache>
            </c:strRef>
          </c:tx>
          <c:spPr>
            <a:solidFill>
              <a:schemeClr val="accent2"/>
            </a:solidFill>
            <a:ln>
              <a:noFill/>
            </a:ln>
            <a:effectLst/>
          </c:spPr>
          <c:invertIfNegative val="0"/>
          <c:cat>
            <c:strRef>
              <c:f>Turnover!$C$56:$L$56</c:f>
              <c:strCache>
                <c:ptCount val="10"/>
                <c:pt idx="0">
                  <c:v>Wholesale 
and retail</c:v>
                </c:pt>
                <c:pt idx="1">
                  <c:v>Transportation 
and storage</c:v>
                </c:pt>
                <c:pt idx="2">
                  <c:v>Construction</c:v>
                </c:pt>
                <c:pt idx="3">
                  <c:v>Water supply, 
sewerage etc</c:v>
                </c:pt>
                <c:pt idx="4">
                  <c:v>Administrative 
and support</c:v>
                </c:pt>
                <c:pt idx="5">
                  <c:v>Professional, scientific 
and technical</c:v>
                </c:pt>
                <c:pt idx="6">
                  <c:v>Financial and 
insurance</c:v>
                </c:pt>
                <c:pt idx="7">
                  <c:v>Manufacturing</c:v>
                </c:pt>
                <c:pt idx="8">
                  <c:v>Information and 
communication</c:v>
                </c:pt>
                <c:pt idx="9">
                  <c:v>Human health 
and social work</c:v>
                </c:pt>
              </c:strCache>
            </c:strRef>
          </c:cat>
          <c:val>
            <c:numRef>
              <c:f>Turnover!$C$62:$L$62</c:f>
              <c:numCache>
                <c:formatCode>0%</c:formatCode>
                <c:ptCount val="10"/>
                <c:pt idx="0">
                  <c:v>0.29198890043702075</c:v>
                </c:pt>
                <c:pt idx="1">
                  <c:v>4.5710834537229676E-2</c:v>
                </c:pt>
                <c:pt idx="2">
                  <c:v>4.264587399807488E-2</c:v>
                </c:pt>
                <c:pt idx="3">
                  <c:v>1.2375376360112454E-2</c:v>
                </c:pt>
                <c:pt idx="4">
                  <c:v>6.5065075149459653E-2</c:v>
                </c:pt>
                <c:pt idx="5">
                  <c:v>0.11648318879717566</c:v>
                </c:pt>
                <c:pt idx="6">
                  <c:v>0.15968753746350903</c:v>
                </c:pt>
                <c:pt idx="7">
                  <c:v>3.6657939909598314E-2</c:v>
                </c:pt>
                <c:pt idx="8">
                  <c:v>0.10177039898861302</c:v>
                </c:pt>
                <c:pt idx="9">
                  <c:v>1.2568296651773777E-2</c:v>
                </c:pt>
              </c:numCache>
            </c:numRef>
          </c:val>
          <c:extLst>
            <c:ext xmlns:c16="http://schemas.microsoft.com/office/drawing/2014/chart" uri="{C3380CC4-5D6E-409C-BE32-E72D297353CC}">
              <c16:uniqueId val="{00000002-7377-4537-8434-A6BAA6B9D0C3}"/>
            </c:ext>
          </c:extLst>
        </c:ser>
        <c:dLbls>
          <c:showLegendKey val="0"/>
          <c:showVal val="0"/>
          <c:showCatName val="0"/>
          <c:showSerName val="0"/>
          <c:showPercent val="0"/>
          <c:showBubbleSize val="0"/>
        </c:dLbls>
        <c:gapWidth val="83"/>
        <c:axId val="329638032"/>
        <c:axId val="329638816"/>
      </c:barChart>
      <c:catAx>
        <c:axId val="329638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29638816"/>
        <c:crosses val="autoZero"/>
        <c:auto val="1"/>
        <c:lblAlgn val="ctr"/>
        <c:lblOffset val="100"/>
        <c:noMultiLvlLbl val="0"/>
      </c:catAx>
      <c:valAx>
        <c:axId val="3296388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638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Top 10 sectors by % of turnover, (micro-businesses) borough level</a:t>
            </a:r>
            <a:r>
              <a:rPr lang="en-US" sz="1200" baseline="0"/>
              <a:t> and London-wide</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'Micro-Turnover'!$B$56</c:f>
              <c:strCache>
                <c:ptCount val="1"/>
                <c:pt idx="0">
                  <c:v>Barking and Dagenham</c:v>
                </c:pt>
              </c:strCache>
            </c:strRef>
          </c:tx>
          <c:spPr>
            <a:solidFill>
              <a:schemeClr val="accent1"/>
            </a:solidFill>
            <a:ln>
              <a:noFill/>
            </a:ln>
            <a:effectLst/>
          </c:spPr>
          <c:invertIfNegative val="0"/>
          <c:cat>
            <c:strRef>
              <c:f>'Micro-Turnover'!$C$55:$L$55</c:f>
              <c:strCache>
                <c:ptCount val="10"/>
                <c:pt idx="0">
                  <c:v>Wholesale 
and retail</c:v>
                </c:pt>
                <c:pt idx="1">
                  <c:v>Construction</c:v>
                </c:pt>
                <c:pt idx="2">
                  <c:v>Administrative 
and support</c:v>
                </c:pt>
                <c:pt idx="3">
                  <c:v>Transportation 
and storage</c:v>
                </c:pt>
                <c:pt idx="4">
                  <c:v>Professional, scientific 
and technical</c:v>
                </c:pt>
                <c:pt idx="5">
                  <c:v>Information and 
communication</c:v>
                </c:pt>
                <c:pt idx="6">
                  <c:v>Real estate 
activities</c:v>
                </c:pt>
                <c:pt idx="7">
                  <c:v>Water supply, 
sewerage etc</c:v>
                </c:pt>
                <c:pt idx="8">
                  <c:v>Manufacturing</c:v>
                </c:pt>
                <c:pt idx="9">
                  <c:v>Financial and 
insurance</c:v>
                </c:pt>
              </c:strCache>
            </c:strRef>
          </c:cat>
          <c:val>
            <c:numRef>
              <c:f>'Micro-Turnover'!$C$57:$L$57</c:f>
              <c:numCache>
                <c:formatCode>0%</c:formatCode>
                <c:ptCount val="10"/>
                <c:pt idx="0">
                  <c:v>0.43464403509997723</c:v>
                </c:pt>
                <c:pt idx="1">
                  <c:v>0.18091214153113441</c:v>
                </c:pt>
                <c:pt idx="2">
                  <c:v>7.3100923668252424E-2</c:v>
                </c:pt>
                <c:pt idx="3">
                  <c:v>7.2036557818175431E-2</c:v>
                </c:pt>
                <c:pt idx="4">
                  <c:v>6.6010377101839685E-2</c:v>
                </c:pt>
                <c:pt idx="5">
                  <c:v>3.5240830953224368E-2</c:v>
                </c:pt>
                <c:pt idx="6">
                  <c:v>2.5977789889866897E-2</c:v>
                </c:pt>
                <c:pt idx="7">
                  <c:v>2.5298990948287196E-2</c:v>
                </c:pt>
                <c:pt idx="8">
                  <c:v>1.803136994522336E-2</c:v>
                </c:pt>
                <c:pt idx="9">
                  <c:v>1.7108974315561153E-2</c:v>
                </c:pt>
              </c:numCache>
            </c:numRef>
          </c:val>
          <c:extLst>
            <c:ext xmlns:c16="http://schemas.microsoft.com/office/drawing/2014/chart" uri="{C3380CC4-5D6E-409C-BE32-E72D297353CC}">
              <c16:uniqueId val="{00000000-FD37-44B9-873C-C82A98A249D1}"/>
            </c:ext>
          </c:extLst>
        </c:ser>
        <c:ser>
          <c:idx val="2"/>
          <c:order val="1"/>
          <c:tx>
            <c:strRef>
              <c:f>'Micro-Turnover'!$B$63</c:f>
              <c:strCache>
                <c:ptCount val="1"/>
                <c:pt idx="0">
                  <c:v>East</c:v>
                </c:pt>
              </c:strCache>
            </c:strRef>
          </c:tx>
          <c:spPr>
            <a:solidFill>
              <a:schemeClr val="accent3"/>
            </a:solidFill>
            <a:ln>
              <a:noFill/>
            </a:ln>
            <a:effectLst/>
          </c:spPr>
          <c:invertIfNegative val="0"/>
          <c:cat>
            <c:strRef>
              <c:f>'Micro-Turnover'!$C$55:$L$55</c:f>
              <c:strCache>
                <c:ptCount val="10"/>
                <c:pt idx="0">
                  <c:v>Wholesale 
and retail</c:v>
                </c:pt>
                <c:pt idx="1">
                  <c:v>Construction</c:v>
                </c:pt>
                <c:pt idx="2">
                  <c:v>Administrative 
and support</c:v>
                </c:pt>
                <c:pt idx="3">
                  <c:v>Transportation 
and storage</c:v>
                </c:pt>
                <c:pt idx="4">
                  <c:v>Professional, scientific 
and technical</c:v>
                </c:pt>
                <c:pt idx="5">
                  <c:v>Information and 
communication</c:v>
                </c:pt>
                <c:pt idx="6">
                  <c:v>Real estate 
activities</c:v>
                </c:pt>
                <c:pt idx="7">
                  <c:v>Water supply, 
sewerage etc</c:v>
                </c:pt>
                <c:pt idx="8">
                  <c:v>Manufacturing</c:v>
                </c:pt>
                <c:pt idx="9">
                  <c:v>Financial and 
insurance</c:v>
                </c:pt>
              </c:strCache>
            </c:strRef>
          </c:cat>
          <c:val>
            <c:numRef>
              <c:f>'Micro-Turnover'!$C$64:$L$64</c:f>
              <c:numCache>
                <c:formatCode>0%</c:formatCode>
                <c:ptCount val="10"/>
                <c:pt idx="0">
                  <c:v>0.38864608914164017</c:v>
                </c:pt>
                <c:pt idx="1">
                  <c:v>0.16237527346602001</c:v>
                </c:pt>
                <c:pt idx="2">
                  <c:v>8.1476310829525625E-2</c:v>
                </c:pt>
                <c:pt idx="3">
                  <c:v>3.8615585251158463E-2</c:v>
                </c:pt>
                <c:pt idx="4">
                  <c:v>0.11033249924551268</c:v>
                </c:pt>
                <c:pt idx="5">
                  <c:v>5.8918595549386762E-2</c:v>
                </c:pt>
                <c:pt idx="6">
                  <c:v>4.6265616427970946E-2</c:v>
                </c:pt>
                <c:pt idx="7">
                  <c:v>1.0451536306604271E-2</c:v>
                </c:pt>
                <c:pt idx="8">
                  <c:v>1.8829025974326823E-2</c:v>
                </c:pt>
                <c:pt idx="9">
                  <c:v>2.6894102591682977E-2</c:v>
                </c:pt>
              </c:numCache>
            </c:numRef>
          </c:val>
          <c:extLst>
            <c:ext xmlns:c16="http://schemas.microsoft.com/office/drawing/2014/chart" uri="{C3380CC4-5D6E-409C-BE32-E72D297353CC}">
              <c16:uniqueId val="{00000001-FD37-44B9-873C-C82A98A249D1}"/>
            </c:ext>
          </c:extLst>
        </c:ser>
        <c:ser>
          <c:idx val="1"/>
          <c:order val="2"/>
          <c:tx>
            <c:strRef>
              <c:f>'Micro-Turnover'!$B$60</c:f>
              <c:strCache>
                <c:ptCount val="1"/>
                <c:pt idx="0">
                  <c:v>London</c:v>
                </c:pt>
              </c:strCache>
            </c:strRef>
          </c:tx>
          <c:spPr>
            <a:solidFill>
              <a:schemeClr val="accent2"/>
            </a:solidFill>
            <a:ln>
              <a:noFill/>
            </a:ln>
            <a:effectLst/>
          </c:spPr>
          <c:invertIfNegative val="0"/>
          <c:cat>
            <c:strRef>
              <c:f>'Micro-Turnover'!$C$55:$L$55</c:f>
              <c:strCache>
                <c:ptCount val="10"/>
                <c:pt idx="0">
                  <c:v>Wholesale 
and retail</c:v>
                </c:pt>
                <c:pt idx="1">
                  <c:v>Construction</c:v>
                </c:pt>
                <c:pt idx="2">
                  <c:v>Administrative 
and support</c:v>
                </c:pt>
                <c:pt idx="3">
                  <c:v>Transportation 
and storage</c:v>
                </c:pt>
                <c:pt idx="4">
                  <c:v>Professional, scientific 
and technical</c:v>
                </c:pt>
                <c:pt idx="5">
                  <c:v>Information and 
communication</c:v>
                </c:pt>
                <c:pt idx="6">
                  <c:v>Real estate 
activities</c:v>
                </c:pt>
                <c:pt idx="7">
                  <c:v>Water supply, 
sewerage etc</c:v>
                </c:pt>
                <c:pt idx="8">
                  <c:v>Manufacturing</c:v>
                </c:pt>
                <c:pt idx="9">
                  <c:v>Financial and 
insurance</c:v>
                </c:pt>
              </c:strCache>
            </c:strRef>
          </c:cat>
          <c:val>
            <c:numRef>
              <c:f>'Micro-Turnover'!$C$61:$L$61</c:f>
              <c:numCache>
                <c:formatCode>0%</c:formatCode>
                <c:ptCount val="10"/>
                <c:pt idx="0">
                  <c:v>0.33746258240278282</c:v>
                </c:pt>
                <c:pt idx="1">
                  <c:v>0.11099586453359661</c:v>
                </c:pt>
                <c:pt idx="2">
                  <c:v>9.0082690412860822E-2</c:v>
                </c:pt>
                <c:pt idx="3">
                  <c:v>2.5267096091412169E-2</c:v>
                </c:pt>
                <c:pt idx="4">
                  <c:v>0.14481386608132168</c:v>
                </c:pt>
                <c:pt idx="5">
                  <c:v>8.0029659456880994E-2</c:v>
                </c:pt>
                <c:pt idx="6">
                  <c:v>7.1097617679757141E-2</c:v>
                </c:pt>
                <c:pt idx="7">
                  <c:v>5.4640638718924436E-3</c:v>
                </c:pt>
                <c:pt idx="8">
                  <c:v>1.6442669275458462E-2</c:v>
                </c:pt>
                <c:pt idx="9">
                  <c:v>5.1365149371545196E-2</c:v>
                </c:pt>
              </c:numCache>
            </c:numRef>
          </c:val>
          <c:extLst>
            <c:ext xmlns:c16="http://schemas.microsoft.com/office/drawing/2014/chart" uri="{C3380CC4-5D6E-409C-BE32-E72D297353CC}">
              <c16:uniqueId val="{00000002-FD37-44B9-873C-C82A98A249D1}"/>
            </c:ext>
          </c:extLst>
        </c:ser>
        <c:dLbls>
          <c:showLegendKey val="0"/>
          <c:showVal val="0"/>
          <c:showCatName val="0"/>
          <c:showSerName val="0"/>
          <c:showPercent val="0"/>
          <c:showBubbleSize val="0"/>
        </c:dLbls>
        <c:gapWidth val="83"/>
        <c:axId val="330003240"/>
        <c:axId val="330003632"/>
      </c:barChart>
      <c:catAx>
        <c:axId val="330003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30003632"/>
        <c:crosses val="autoZero"/>
        <c:auto val="1"/>
        <c:lblAlgn val="ctr"/>
        <c:lblOffset val="100"/>
        <c:noMultiLvlLbl val="0"/>
      </c:catAx>
      <c:valAx>
        <c:axId val="3300036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003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Top 10 sectors by % of total employment, borough level</a:t>
            </a:r>
            <a:r>
              <a:rPr lang="en-US" sz="1200" baseline="0"/>
              <a:t> and London-wide</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11302426862664"/>
          <c:y val="0.11031982993076092"/>
          <c:w val="0.72325576470031283"/>
          <c:h val="0.71682022778826859"/>
        </c:manualLayout>
      </c:layout>
      <c:barChart>
        <c:barDir val="bar"/>
        <c:grouping val="clustered"/>
        <c:varyColors val="0"/>
        <c:ser>
          <c:idx val="0"/>
          <c:order val="0"/>
          <c:tx>
            <c:strRef>
              <c:f>Employment!$C$59</c:f>
              <c:strCache>
                <c:ptCount val="1"/>
                <c:pt idx="0">
                  <c:v>Barking and Dagenham</c:v>
                </c:pt>
              </c:strCache>
            </c:strRef>
          </c:tx>
          <c:spPr>
            <a:solidFill>
              <a:schemeClr val="accent1"/>
            </a:solidFill>
            <a:ln>
              <a:noFill/>
            </a:ln>
            <a:effectLst/>
          </c:spPr>
          <c:invertIfNegative val="0"/>
          <c:cat>
            <c:strRef>
              <c:f>Employment!$D$58:$M$58</c:f>
              <c:strCache>
                <c:ptCount val="10"/>
                <c:pt idx="0">
                  <c:v>Wholesale 
and retail</c:v>
                </c:pt>
                <c:pt idx="1">
                  <c:v>Administrative 
and support</c:v>
                </c:pt>
                <c:pt idx="2">
                  <c:v>Education</c:v>
                </c:pt>
                <c:pt idx="3">
                  <c:v>Human health 
and social work</c:v>
                </c:pt>
                <c:pt idx="4">
                  <c:v>Manufacturing</c:v>
                </c:pt>
                <c:pt idx="5">
                  <c:v>Transportation 
and storage</c:v>
                </c:pt>
                <c:pt idx="6">
                  <c:v>Construction</c:v>
                </c:pt>
                <c:pt idx="7">
                  <c:v>Accommodation 
and food services</c:v>
                </c:pt>
                <c:pt idx="8">
                  <c:v>Public administration 
and defence</c:v>
                </c:pt>
                <c:pt idx="9">
                  <c:v>Professional, scientific 
and technical</c:v>
                </c:pt>
              </c:strCache>
            </c:strRef>
          </c:cat>
          <c:val>
            <c:numRef>
              <c:f>Employment!$D$60:$M$60</c:f>
              <c:numCache>
                <c:formatCode>0%</c:formatCode>
                <c:ptCount val="10"/>
                <c:pt idx="0">
                  <c:v>0.20252116304747883</c:v>
                </c:pt>
                <c:pt idx="1">
                  <c:v>0.1340633051159367</c:v>
                </c:pt>
                <c:pt idx="2">
                  <c:v>0.12283768862716231</c:v>
                </c:pt>
                <c:pt idx="3">
                  <c:v>9.8914243651085754E-2</c:v>
                </c:pt>
                <c:pt idx="4">
                  <c:v>8.7780640412219363E-2</c:v>
                </c:pt>
                <c:pt idx="5">
                  <c:v>7.8763341921236657E-2</c:v>
                </c:pt>
                <c:pt idx="6">
                  <c:v>6.1556864188443139E-2</c:v>
                </c:pt>
                <c:pt idx="7">
                  <c:v>4.8214942951785057E-2</c:v>
                </c:pt>
                <c:pt idx="8">
                  <c:v>3.4044902465955096E-2</c:v>
                </c:pt>
                <c:pt idx="9">
                  <c:v>3.3400809716599193E-2</c:v>
                </c:pt>
              </c:numCache>
            </c:numRef>
          </c:val>
          <c:extLst>
            <c:ext xmlns:c16="http://schemas.microsoft.com/office/drawing/2014/chart" uri="{C3380CC4-5D6E-409C-BE32-E72D297353CC}">
              <c16:uniqueId val="{00000000-73A5-4E66-95F7-E3EDB9A296A9}"/>
            </c:ext>
          </c:extLst>
        </c:ser>
        <c:ser>
          <c:idx val="2"/>
          <c:order val="1"/>
          <c:tx>
            <c:strRef>
              <c:f>Employment!$C$66</c:f>
              <c:strCache>
                <c:ptCount val="1"/>
                <c:pt idx="0">
                  <c:v>East</c:v>
                </c:pt>
              </c:strCache>
            </c:strRef>
          </c:tx>
          <c:spPr>
            <a:solidFill>
              <a:schemeClr val="accent3"/>
            </a:solidFill>
            <a:ln>
              <a:noFill/>
            </a:ln>
            <a:effectLst/>
          </c:spPr>
          <c:invertIfNegative val="0"/>
          <c:cat>
            <c:strRef>
              <c:f>Employment!$D$58:$M$58</c:f>
              <c:strCache>
                <c:ptCount val="10"/>
                <c:pt idx="0">
                  <c:v>Wholesale 
and retail</c:v>
                </c:pt>
                <c:pt idx="1">
                  <c:v>Administrative 
and support</c:v>
                </c:pt>
                <c:pt idx="2">
                  <c:v>Education</c:v>
                </c:pt>
                <c:pt idx="3">
                  <c:v>Human health 
and social work</c:v>
                </c:pt>
                <c:pt idx="4">
                  <c:v>Manufacturing</c:v>
                </c:pt>
                <c:pt idx="5">
                  <c:v>Transportation 
and storage</c:v>
                </c:pt>
                <c:pt idx="6">
                  <c:v>Construction</c:v>
                </c:pt>
                <c:pt idx="7">
                  <c:v>Accommodation 
and food services</c:v>
                </c:pt>
                <c:pt idx="8">
                  <c:v>Public administration 
and defence</c:v>
                </c:pt>
                <c:pt idx="9">
                  <c:v>Professional, scientific 
and technical</c:v>
                </c:pt>
              </c:strCache>
            </c:strRef>
          </c:cat>
          <c:val>
            <c:numRef>
              <c:f>Employment!$D$67:$M$67</c:f>
              <c:numCache>
                <c:formatCode>0%</c:formatCode>
                <c:ptCount val="10"/>
                <c:pt idx="0">
                  <c:v>0.17166670964082201</c:v>
                </c:pt>
                <c:pt idx="1">
                  <c:v>0.12074878168269602</c:v>
                </c:pt>
                <c:pt idx="2">
                  <c:v>0.11291029574813707</c:v>
                </c:pt>
                <c:pt idx="3">
                  <c:v>0.14029342753268184</c:v>
                </c:pt>
                <c:pt idx="4">
                  <c:v>3.9147306809684652E-2</c:v>
                </c:pt>
                <c:pt idx="5">
                  <c:v>5.2774411468942579E-2</c:v>
                </c:pt>
                <c:pt idx="6">
                  <c:v>6.4338756671737621E-2</c:v>
                </c:pt>
                <c:pt idx="7">
                  <c:v>7.355026686950468E-2</c:v>
                </c:pt>
                <c:pt idx="8">
                  <c:v>4.1899801459402315E-2</c:v>
                </c:pt>
                <c:pt idx="9">
                  <c:v>5.7357605136271049E-2</c:v>
                </c:pt>
              </c:numCache>
            </c:numRef>
          </c:val>
          <c:extLst>
            <c:ext xmlns:c16="http://schemas.microsoft.com/office/drawing/2014/chart" uri="{C3380CC4-5D6E-409C-BE32-E72D297353CC}">
              <c16:uniqueId val="{00000001-73A5-4E66-95F7-E3EDB9A296A9}"/>
            </c:ext>
          </c:extLst>
        </c:ser>
        <c:ser>
          <c:idx val="1"/>
          <c:order val="2"/>
          <c:tx>
            <c:strRef>
              <c:f>Employment!$C$63</c:f>
              <c:strCache>
                <c:ptCount val="1"/>
                <c:pt idx="0">
                  <c:v>London</c:v>
                </c:pt>
              </c:strCache>
            </c:strRef>
          </c:tx>
          <c:spPr>
            <a:solidFill>
              <a:schemeClr val="accent2"/>
            </a:solidFill>
            <a:ln>
              <a:noFill/>
            </a:ln>
            <a:effectLst/>
          </c:spPr>
          <c:invertIfNegative val="0"/>
          <c:cat>
            <c:strRef>
              <c:f>Employment!$D$58:$M$58</c:f>
              <c:strCache>
                <c:ptCount val="10"/>
                <c:pt idx="0">
                  <c:v>Wholesale 
and retail</c:v>
                </c:pt>
                <c:pt idx="1">
                  <c:v>Administrative 
and support</c:v>
                </c:pt>
                <c:pt idx="2">
                  <c:v>Education</c:v>
                </c:pt>
                <c:pt idx="3">
                  <c:v>Human health 
and social work</c:v>
                </c:pt>
                <c:pt idx="4">
                  <c:v>Manufacturing</c:v>
                </c:pt>
                <c:pt idx="5">
                  <c:v>Transportation 
and storage</c:v>
                </c:pt>
                <c:pt idx="6">
                  <c:v>Construction</c:v>
                </c:pt>
                <c:pt idx="7">
                  <c:v>Accommodation 
and food services</c:v>
                </c:pt>
                <c:pt idx="8">
                  <c:v>Public administration 
and defence</c:v>
                </c:pt>
                <c:pt idx="9">
                  <c:v>Professional, scientific 
and technical</c:v>
                </c:pt>
              </c:strCache>
            </c:strRef>
          </c:cat>
          <c:val>
            <c:numRef>
              <c:f>Employment!$D$64:$M$64</c:f>
              <c:numCache>
                <c:formatCode>0%</c:formatCode>
                <c:ptCount val="10"/>
                <c:pt idx="0">
                  <c:v>0.11954665274216189</c:v>
                </c:pt>
                <c:pt idx="1">
                  <c:v>0.10966806912780351</c:v>
                </c:pt>
                <c:pt idx="2">
                  <c:v>7.432527346054621E-2</c:v>
                </c:pt>
                <c:pt idx="3">
                  <c:v>0.1029719065366056</c:v>
                </c:pt>
                <c:pt idx="4">
                  <c:v>2.1705370783534336E-2</c:v>
                </c:pt>
                <c:pt idx="5">
                  <c:v>4.1031433794501825E-2</c:v>
                </c:pt>
                <c:pt idx="6">
                  <c:v>3.6089720053515052E-2</c:v>
                </c:pt>
                <c:pt idx="7">
                  <c:v>8.4482863849537848E-2</c:v>
                </c:pt>
                <c:pt idx="8">
                  <c:v>4.3277050820890242E-2</c:v>
                </c:pt>
                <c:pt idx="9">
                  <c:v>0.13677047720814972</c:v>
                </c:pt>
              </c:numCache>
            </c:numRef>
          </c:val>
          <c:extLst>
            <c:ext xmlns:c16="http://schemas.microsoft.com/office/drawing/2014/chart" uri="{C3380CC4-5D6E-409C-BE32-E72D297353CC}">
              <c16:uniqueId val="{00000002-73A5-4E66-95F7-E3EDB9A296A9}"/>
            </c:ext>
          </c:extLst>
        </c:ser>
        <c:dLbls>
          <c:showLegendKey val="0"/>
          <c:showVal val="0"/>
          <c:showCatName val="0"/>
          <c:showSerName val="0"/>
          <c:showPercent val="0"/>
          <c:showBubbleSize val="0"/>
        </c:dLbls>
        <c:gapWidth val="83"/>
        <c:axId val="330004416"/>
        <c:axId val="330004808"/>
      </c:barChart>
      <c:catAx>
        <c:axId val="330004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004808"/>
        <c:crosses val="autoZero"/>
        <c:auto val="1"/>
        <c:lblAlgn val="ctr"/>
        <c:lblOffset val="100"/>
        <c:noMultiLvlLbl val="0"/>
      </c:catAx>
      <c:valAx>
        <c:axId val="3300048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004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39144824121154"/>
          <c:y val="2.307555717064267E-2"/>
          <c:w val="0.73925498438570358"/>
          <c:h val="0.7469062318044607"/>
        </c:manualLayout>
      </c:layout>
      <c:barChart>
        <c:barDir val="bar"/>
        <c:grouping val="stacked"/>
        <c:varyColors val="0"/>
        <c:ser>
          <c:idx val="0"/>
          <c:order val="0"/>
          <c:tx>
            <c:strRef>
              <c:f>GVA!$C$2</c:f>
              <c:strCache>
                <c:ptCount val="1"/>
                <c:pt idx="0">
                  <c:v>Agriculture, mining, electricity, gas, water and waste</c:v>
                </c:pt>
              </c:strCache>
            </c:strRef>
          </c:tx>
          <c:spPr>
            <a:solidFill>
              <a:schemeClr val="accent1"/>
            </a:solidFill>
            <a:ln>
              <a:noFill/>
            </a:ln>
            <a:effectLst/>
          </c:spPr>
          <c:invertIfNegative val="0"/>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GVA!$C$3:$C$35</c:f>
              <c:numCache>
                <c:formatCode>#,##0</c:formatCode>
                <c:ptCount val="33"/>
                <c:pt idx="0">
                  <c:v>451</c:v>
                </c:pt>
                <c:pt idx="1">
                  <c:v>272</c:v>
                </c:pt>
                <c:pt idx="2">
                  <c:v>289</c:v>
                </c:pt>
                <c:pt idx="3">
                  <c:v>192</c:v>
                </c:pt>
                <c:pt idx="4">
                  <c:v>267</c:v>
                </c:pt>
                <c:pt idx="5">
                  <c:v>145</c:v>
                </c:pt>
                <c:pt idx="6">
                  <c:v>135</c:v>
                </c:pt>
                <c:pt idx="7">
                  <c:v>75</c:v>
                </c:pt>
                <c:pt idx="8">
                  <c:v>91</c:v>
                </c:pt>
                <c:pt idx="9">
                  <c:v>59</c:v>
                </c:pt>
                <c:pt idx="10">
                  <c:v>58</c:v>
                </c:pt>
                <c:pt idx="11">
                  <c:v>260</c:v>
                </c:pt>
                <c:pt idx="12">
                  <c:v>111</c:v>
                </c:pt>
                <c:pt idx="13">
                  <c:v>79</c:v>
                </c:pt>
                <c:pt idx="14">
                  <c:v>96</c:v>
                </c:pt>
                <c:pt idx="15">
                  <c:v>50</c:v>
                </c:pt>
                <c:pt idx="16">
                  <c:v>101</c:v>
                </c:pt>
                <c:pt idx="17">
                  <c:v>136</c:v>
                </c:pt>
                <c:pt idx="18">
                  <c:v>31</c:v>
                </c:pt>
                <c:pt idx="19">
                  <c:v>328</c:v>
                </c:pt>
                <c:pt idx="20">
                  <c:v>142</c:v>
                </c:pt>
                <c:pt idx="21">
                  <c:v>34</c:v>
                </c:pt>
                <c:pt idx="22">
                  <c:v>114</c:v>
                </c:pt>
                <c:pt idx="23">
                  <c:v>74</c:v>
                </c:pt>
                <c:pt idx="24">
                  <c:v>76</c:v>
                </c:pt>
                <c:pt idx="25">
                  <c:v>54</c:v>
                </c:pt>
                <c:pt idx="26">
                  <c:v>44</c:v>
                </c:pt>
                <c:pt idx="27">
                  <c:v>20</c:v>
                </c:pt>
                <c:pt idx="28">
                  <c:v>320</c:v>
                </c:pt>
                <c:pt idx="29">
                  <c:v>76</c:v>
                </c:pt>
                <c:pt idx="30">
                  <c:v>31</c:v>
                </c:pt>
                <c:pt idx="31">
                  <c:v>105</c:v>
                </c:pt>
                <c:pt idx="32">
                  <c:v>97</c:v>
                </c:pt>
              </c:numCache>
            </c:numRef>
          </c:val>
          <c:extLst>
            <c:ext xmlns:c16="http://schemas.microsoft.com/office/drawing/2014/chart" uri="{C3380CC4-5D6E-409C-BE32-E72D297353CC}">
              <c16:uniqueId val="{00000000-3288-4C76-A8A2-126CD9C0FE67}"/>
            </c:ext>
          </c:extLst>
        </c:ser>
        <c:ser>
          <c:idx val="1"/>
          <c:order val="1"/>
          <c:tx>
            <c:strRef>
              <c:f>GVA!$D$2</c:f>
              <c:strCache>
                <c:ptCount val="1"/>
                <c:pt idx="0">
                  <c:v>Manufacturing</c:v>
                </c:pt>
              </c:strCache>
            </c:strRef>
          </c:tx>
          <c:spPr>
            <a:solidFill>
              <a:schemeClr val="accent2"/>
            </a:solidFill>
            <a:ln>
              <a:noFill/>
            </a:ln>
            <a:effectLst/>
          </c:spPr>
          <c:invertIfNegative val="0"/>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GVA!$D$3:$D$35</c:f>
              <c:numCache>
                <c:formatCode>#,##0</c:formatCode>
                <c:ptCount val="33"/>
                <c:pt idx="0">
                  <c:v>332</c:v>
                </c:pt>
                <c:pt idx="1">
                  <c:v>114</c:v>
                </c:pt>
                <c:pt idx="2">
                  <c:v>323</c:v>
                </c:pt>
                <c:pt idx="3">
                  <c:v>212</c:v>
                </c:pt>
                <c:pt idx="4">
                  <c:v>164</c:v>
                </c:pt>
                <c:pt idx="5">
                  <c:v>129</c:v>
                </c:pt>
                <c:pt idx="6">
                  <c:v>710</c:v>
                </c:pt>
                <c:pt idx="7">
                  <c:v>293</c:v>
                </c:pt>
                <c:pt idx="8">
                  <c:v>99</c:v>
                </c:pt>
                <c:pt idx="9">
                  <c:v>164</c:v>
                </c:pt>
                <c:pt idx="10">
                  <c:v>113</c:v>
                </c:pt>
                <c:pt idx="11">
                  <c:v>74</c:v>
                </c:pt>
                <c:pt idx="12">
                  <c:v>163</c:v>
                </c:pt>
                <c:pt idx="13">
                  <c:v>771</c:v>
                </c:pt>
                <c:pt idx="14">
                  <c:v>580</c:v>
                </c:pt>
                <c:pt idx="15">
                  <c:v>194</c:v>
                </c:pt>
                <c:pt idx="16">
                  <c:v>123</c:v>
                </c:pt>
                <c:pt idx="17">
                  <c:v>153</c:v>
                </c:pt>
                <c:pt idx="18">
                  <c:v>186</c:v>
                </c:pt>
                <c:pt idx="19">
                  <c:v>272</c:v>
                </c:pt>
                <c:pt idx="20">
                  <c:v>555</c:v>
                </c:pt>
                <c:pt idx="21">
                  <c:v>186</c:v>
                </c:pt>
                <c:pt idx="22">
                  <c:v>365</c:v>
                </c:pt>
                <c:pt idx="23">
                  <c:v>152</c:v>
                </c:pt>
                <c:pt idx="24">
                  <c:v>134</c:v>
                </c:pt>
                <c:pt idx="25">
                  <c:v>187</c:v>
                </c:pt>
                <c:pt idx="26">
                  <c:v>72</c:v>
                </c:pt>
                <c:pt idx="27">
                  <c:v>98</c:v>
                </c:pt>
                <c:pt idx="28">
                  <c:v>441</c:v>
                </c:pt>
                <c:pt idx="29">
                  <c:v>283</c:v>
                </c:pt>
                <c:pt idx="30">
                  <c:v>110</c:v>
                </c:pt>
                <c:pt idx="31">
                  <c:v>230</c:v>
                </c:pt>
                <c:pt idx="32">
                  <c:v>796</c:v>
                </c:pt>
              </c:numCache>
            </c:numRef>
          </c:val>
          <c:extLst>
            <c:ext xmlns:c16="http://schemas.microsoft.com/office/drawing/2014/chart" uri="{C3380CC4-5D6E-409C-BE32-E72D297353CC}">
              <c16:uniqueId val="{00000001-3288-4C76-A8A2-126CD9C0FE67}"/>
            </c:ext>
          </c:extLst>
        </c:ser>
        <c:ser>
          <c:idx val="2"/>
          <c:order val="2"/>
          <c:tx>
            <c:strRef>
              <c:f>GVA!$E$2</c:f>
              <c:strCache>
                <c:ptCount val="1"/>
                <c:pt idx="0">
                  <c:v>Construction</c:v>
                </c:pt>
              </c:strCache>
            </c:strRef>
          </c:tx>
          <c:spPr>
            <a:solidFill>
              <a:schemeClr val="accent3"/>
            </a:solidFill>
            <a:ln>
              <a:noFill/>
            </a:ln>
            <a:effectLst/>
          </c:spPr>
          <c:invertIfNegative val="0"/>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GVA!$E$3:$E$35</c:f>
              <c:numCache>
                <c:formatCode>#,##0</c:formatCode>
                <c:ptCount val="33"/>
                <c:pt idx="0">
                  <c:v>2246</c:v>
                </c:pt>
                <c:pt idx="1">
                  <c:v>888</c:v>
                </c:pt>
                <c:pt idx="2">
                  <c:v>1112</c:v>
                </c:pt>
                <c:pt idx="3">
                  <c:v>623</c:v>
                </c:pt>
                <c:pt idx="4">
                  <c:v>566</c:v>
                </c:pt>
                <c:pt idx="5">
                  <c:v>598</c:v>
                </c:pt>
                <c:pt idx="6">
                  <c:v>1112</c:v>
                </c:pt>
                <c:pt idx="7">
                  <c:v>459</c:v>
                </c:pt>
                <c:pt idx="8">
                  <c:v>391</c:v>
                </c:pt>
                <c:pt idx="9">
                  <c:v>432</c:v>
                </c:pt>
                <c:pt idx="10">
                  <c:v>623</c:v>
                </c:pt>
                <c:pt idx="11">
                  <c:v>439</c:v>
                </c:pt>
                <c:pt idx="12">
                  <c:v>850</c:v>
                </c:pt>
                <c:pt idx="13">
                  <c:v>829</c:v>
                </c:pt>
                <c:pt idx="14">
                  <c:v>982</c:v>
                </c:pt>
                <c:pt idx="15">
                  <c:v>379</c:v>
                </c:pt>
                <c:pt idx="16">
                  <c:v>603</c:v>
                </c:pt>
                <c:pt idx="17">
                  <c:v>560</c:v>
                </c:pt>
                <c:pt idx="18">
                  <c:v>372</c:v>
                </c:pt>
                <c:pt idx="19">
                  <c:v>798</c:v>
                </c:pt>
                <c:pt idx="20">
                  <c:v>598</c:v>
                </c:pt>
                <c:pt idx="21">
                  <c:v>471</c:v>
                </c:pt>
                <c:pt idx="22">
                  <c:v>648</c:v>
                </c:pt>
                <c:pt idx="23">
                  <c:v>419</c:v>
                </c:pt>
                <c:pt idx="24">
                  <c:v>309</c:v>
                </c:pt>
                <c:pt idx="25">
                  <c:v>539</c:v>
                </c:pt>
                <c:pt idx="26">
                  <c:v>390</c:v>
                </c:pt>
                <c:pt idx="27">
                  <c:v>271</c:v>
                </c:pt>
                <c:pt idx="28">
                  <c:v>604</c:v>
                </c:pt>
                <c:pt idx="29">
                  <c:v>509</c:v>
                </c:pt>
                <c:pt idx="30">
                  <c:v>498</c:v>
                </c:pt>
                <c:pt idx="31">
                  <c:v>341</c:v>
                </c:pt>
                <c:pt idx="32">
                  <c:v>391</c:v>
                </c:pt>
              </c:numCache>
            </c:numRef>
          </c:val>
          <c:extLst>
            <c:ext xmlns:c16="http://schemas.microsoft.com/office/drawing/2014/chart" uri="{C3380CC4-5D6E-409C-BE32-E72D297353CC}">
              <c16:uniqueId val="{00000002-3288-4C76-A8A2-126CD9C0FE67}"/>
            </c:ext>
          </c:extLst>
        </c:ser>
        <c:ser>
          <c:idx val="3"/>
          <c:order val="3"/>
          <c:tx>
            <c:strRef>
              <c:f>GVA!$F$2</c:f>
              <c:strCache>
                <c:ptCount val="1"/>
                <c:pt idx="0">
                  <c:v>Distribution; transport; accommodation and food</c:v>
                </c:pt>
              </c:strCache>
            </c:strRef>
          </c:tx>
          <c:spPr>
            <a:solidFill>
              <a:schemeClr val="accent4"/>
            </a:solidFill>
            <a:ln>
              <a:noFill/>
            </a:ln>
            <a:effectLst/>
          </c:spPr>
          <c:invertIfNegative val="0"/>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GVA!$F$3:$F$35</c:f>
              <c:numCache>
                <c:formatCode>#,##0</c:formatCode>
                <c:ptCount val="33"/>
                <c:pt idx="0">
                  <c:v>8828</c:v>
                </c:pt>
                <c:pt idx="1">
                  <c:v>2150</c:v>
                </c:pt>
                <c:pt idx="2">
                  <c:v>4074</c:v>
                </c:pt>
                <c:pt idx="3">
                  <c:v>2652</c:v>
                </c:pt>
                <c:pt idx="4">
                  <c:v>1968</c:v>
                </c:pt>
                <c:pt idx="5">
                  <c:v>2110</c:v>
                </c:pt>
                <c:pt idx="6">
                  <c:v>5135</c:v>
                </c:pt>
                <c:pt idx="7">
                  <c:v>3973</c:v>
                </c:pt>
                <c:pt idx="8">
                  <c:v>2104</c:v>
                </c:pt>
                <c:pt idx="9">
                  <c:v>1727</c:v>
                </c:pt>
                <c:pt idx="10">
                  <c:v>1433</c:v>
                </c:pt>
                <c:pt idx="11">
                  <c:v>1838</c:v>
                </c:pt>
                <c:pt idx="12">
                  <c:v>1614</c:v>
                </c:pt>
                <c:pt idx="13">
                  <c:v>2222</c:v>
                </c:pt>
                <c:pt idx="14">
                  <c:v>2204</c:v>
                </c:pt>
                <c:pt idx="15">
                  <c:v>1022</c:v>
                </c:pt>
                <c:pt idx="16">
                  <c:v>1297</c:v>
                </c:pt>
                <c:pt idx="17">
                  <c:v>1084</c:v>
                </c:pt>
                <c:pt idx="18">
                  <c:v>1205</c:v>
                </c:pt>
                <c:pt idx="19">
                  <c:v>1534</c:v>
                </c:pt>
                <c:pt idx="20">
                  <c:v>1419</c:v>
                </c:pt>
                <c:pt idx="21">
                  <c:v>1139</c:v>
                </c:pt>
                <c:pt idx="22">
                  <c:v>1109</c:v>
                </c:pt>
                <c:pt idx="23">
                  <c:v>1171</c:v>
                </c:pt>
                <c:pt idx="24">
                  <c:v>1019</c:v>
                </c:pt>
                <c:pt idx="25">
                  <c:v>796</c:v>
                </c:pt>
                <c:pt idx="26">
                  <c:v>798</c:v>
                </c:pt>
                <c:pt idx="27">
                  <c:v>869</c:v>
                </c:pt>
                <c:pt idx="28">
                  <c:v>971</c:v>
                </c:pt>
                <c:pt idx="29">
                  <c:v>808</c:v>
                </c:pt>
                <c:pt idx="30">
                  <c:v>783</c:v>
                </c:pt>
                <c:pt idx="31">
                  <c:v>906</c:v>
                </c:pt>
                <c:pt idx="32">
                  <c:v>663</c:v>
                </c:pt>
              </c:numCache>
            </c:numRef>
          </c:val>
          <c:extLst>
            <c:ext xmlns:c16="http://schemas.microsoft.com/office/drawing/2014/chart" uri="{C3380CC4-5D6E-409C-BE32-E72D297353CC}">
              <c16:uniqueId val="{00000003-3288-4C76-A8A2-126CD9C0FE67}"/>
            </c:ext>
          </c:extLst>
        </c:ser>
        <c:ser>
          <c:idx val="4"/>
          <c:order val="4"/>
          <c:tx>
            <c:strRef>
              <c:f>GVA!$G$2</c:f>
              <c:strCache>
                <c:ptCount val="1"/>
                <c:pt idx="0">
                  <c:v>Information and communication</c:v>
                </c:pt>
              </c:strCache>
            </c:strRef>
          </c:tx>
          <c:spPr>
            <a:solidFill>
              <a:schemeClr val="accent5"/>
            </a:solidFill>
            <a:ln>
              <a:noFill/>
            </a:ln>
            <a:effectLst/>
          </c:spPr>
          <c:invertIfNegative val="0"/>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GVA!$G$3:$G$35</c:f>
              <c:numCache>
                <c:formatCode>#,##0</c:formatCode>
                <c:ptCount val="33"/>
                <c:pt idx="0">
                  <c:v>8026</c:v>
                </c:pt>
                <c:pt idx="1">
                  <c:v>3964</c:v>
                </c:pt>
                <c:pt idx="2">
                  <c:v>4531</c:v>
                </c:pt>
                <c:pt idx="3">
                  <c:v>3061</c:v>
                </c:pt>
                <c:pt idx="4">
                  <c:v>3678</c:v>
                </c:pt>
                <c:pt idx="5">
                  <c:v>2190</c:v>
                </c:pt>
                <c:pt idx="6">
                  <c:v>908</c:v>
                </c:pt>
                <c:pt idx="7">
                  <c:v>3586</c:v>
                </c:pt>
                <c:pt idx="8">
                  <c:v>898</c:v>
                </c:pt>
                <c:pt idx="9">
                  <c:v>2156</c:v>
                </c:pt>
                <c:pt idx="10">
                  <c:v>633</c:v>
                </c:pt>
                <c:pt idx="11">
                  <c:v>1468</c:v>
                </c:pt>
                <c:pt idx="12">
                  <c:v>613</c:v>
                </c:pt>
                <c:pt idx="13">
                  <c:v>793</c:v>
                </c:pt>
                <c:pt idx="14">
                  <c:v>616</c:v>
                </c:pt>
                <c:pt idx="15">
                  <c:v>1117</c:v>
                </c:pt>
                <c:pt idx="16">
                  <c:v>430</c:v>
                </c:pt>
                <c:pt idx="17">
                  <c:v>317</c:v>
                </c:pt>
                <c:pt idx="18">
                  <c:v>574</c:v>
                </c:pt>
                <c:pt idx="19">
                  <c:v>260</c:v>
                </c:pt>
                <c:pt idx="20">
                  <c:v>253</c:v>
                </c:pt>
                <c:pt idx="21">
                  <c:v>516</c:v>
                </c:pt>
                <c:pt idx="22">
                  <c:v>170</c:v>
                </c:pt>
                <c:pt idx="23">
                  <c:v>280</c:v>
                </c:pt>
                <c:pt idx="24">
                  <c:v>303</c:v>
                </c:pt>
                <c:pt idx="25">
                  <c:v>286</c:v>
                </c:pt>
                <c:pt idx="26">
                  <c:v>252</c:v>
                </c:pt>
                <c:pt idx="27">
                  <c:v>255</c:v>
                </c:pt>
                <c:pt idx="28">
                  <c:v>148</c:v>
                </c:pt>
                <c:pt idx="29">
                  <c:v>143</c:v>
                </c:pt>
                <c:pt idx="30">
                  <c:v>318</c:v>
                </c:pt>
                <c:pt idx="31">
                  <c:v>180</c:v>
                </c:pt>
                <c:pt idx="32">
                  <c:v>99</c:v>
                </c:pt>
              </c:numCache>
            </c:numRef>
          </c:val>
          <c:extLst>
            <c:ext xmlns:c16="http://schemas.microsoft.com/office/drawing/2014/chart" uri="{C3380CC4-5D6E-409C-BE32-E72D297353CC}">
              <c16:uniqueId val="{00000004-3288-4C76-A8A2-126CD9C0FE67}"/>
            </c:ext>
          </c:extLst>
        </c:ser>
        <c:ser>
          <c:idx val="5"/>
          <c:order val="5"/>
          <c:tx>
            <c:strRef>
              <c:f>GVA!$H$2</c:f>
              <c:strCache>
                <c:ptCount val="1"/>
                <c:pt idx="0">
                  <c:v>Financial and insurance activities</c:v>
                </c:pt>
              </c:strCache>
            </c:strRef>
          </c:tx>
          <c:spPr>
            <a:solidFill>
              <a:schemeClr val="accent6"/>
            </a:solidFill>
            <a:ln>
              <a:noFill/>
            </a:ln>
            <a:effectLst/>
          </c:spPr>
          <c:invertIfNegative val="0"/>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GVA!$H$3:$H$35</c:f>
              <c:numCache>
                <c:formatCode>#,##0</c:formatCode>
                <c:ptCount val="33"/>
                <c:pt idx="0">
                  <c:v>7565</c:v>
                </c:pt>
                <c:pt idx="1">
                  <c:v>27297</c:v>
                </c:pt>
                <c:pt idx="2">
                  <c:v>2103</c:v>
                </c:pt>
                <c:pt idx="3">
                  <c:v>12751</c:v>
                </c:pt>
                <c:pt idx="4">
                  <c:v>2137</c:v>
                </c:pt>
                <c:pt idx="5">
                  <c:v>729</c:v>
                </c:pt>
                <c:pt idx="6">
                  <c:v>212</c:v>
                </c:pt>
                <c:pt idx="7">
                  <c:v>293</c:v>
                </c:pt>
                <c:pt idx="8">
                  <c:v>678</c:v>
                </c:pt>
                <c:pt idx="9">
                  <c:v>450</c:v>
                </c:pt>
                <c:pt idx="10">
                  <c:v>296</c:v>
                </c:pt>
                <c:pt idx="11">
                  <c:v>168</c:v>
                </c:pt>
                <c:pt idx="12">
                  <c:v>173</c:v>
                </c:pt>
                <c:pt idx="13">
                  <c:v>123</c:v>
                </c:pt>
                <c:pt idx="14">
                  <c:v>114</c:v>
                </c:pt>
                <c:pt idx="15">
                  <c:v>416</c:v>
                </c:pt>
                <c:pt idx="16">
                  <c:v>356</c:v>
                </c:pt>
                <c:pt idx="17">
                  <c:v>487</c:v>
                </c:pt>
                <c:pt idx="18">
                  <c:v>147</c:v>
                </c:pt>
                <c:pt idx="19">
                  <c:v>161</c:v>
                </c:pt>
                <c:pt idx="20">
                  <c:v>128</c:v>
                </c:pt>
                <c:pt idx="21">
                  <c:v>153</c:v>
                </c:pt>
                <c:pt idx="22">
                  <c:v>138</c:v>
                </c:pt>
                <c:pt idx="23">
                  <c:v>154</c:v>
                </c:pt>
                <c:pt idx="24">
                  <c:v>167</c:v>
                </c:pt>
                <c:pt idx="25">
                  <c:v>113</c:v>
                </c:pt>
                <c:pt idx="26">
                  <c:v>103</c:v>
                </c:pt>
                <c:pt idx="27">
                  <c:v>125</c:v>
                </c:pt>
                <c:pt idx="28">
                  <c:v>100</c:v>
                </c:pt>
                <c:pt idx="29">
                  <c:v>86</c:v>
                </c:pt>
                <c:pt idx="30">
                  <c:v>152</c:v>
                </c:pt>
                <c:pt idx="31">
                  <c:v>65</c:v>
                </c:pt>
                <c:pt idx="32">
                  <c:v>40</c:v>
                </c:pt>
              </c:numCache>
            </c:numRef>
          </c:val>
          <c:extLst>
            <c:ext xmlns:c16="http://schemas.microsoft.com/office/drawing/2014/chart" uri="{C3380CC4-5D6E-409C-BE32-E72D297353CC}">
              <c16:uniqueId val="{00000005-3288-4C76-A8A2-126CD9C0FE67}"/>
            </c:ext>
          </c:extLst>
        </c:ser>
        <c:ser>
          <c:idx val="6"/>
          <c:order val="6"/>
          <c:tx>
            <c:strRef>
              <c:f>GVA!$I$2</c:f>
              <c:strCache>
                <c:ptCount val="1"/>
                <c:pt idx="0">
                  <c:v>Real estate activities</c:v>
                </c:pt>
              </c:strCache>
            </c:strRef>
          </c:tx>
          <c:spPr>
            <a:solidFill>
              <a:schemeClr val="accent1">
                <a:lumMod val="60000"/>
              </a:schemeClr>
            </a:solidFill>
            <a:ln>
              <a:noFill/>
            </a:ln>
            <a:effectLst/>
          </c:spPr>
          <c:invertIfNegative val="0"/>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GVA!$I$3:$I$35</c:f>
              <c:numCache>
                <c:formatCode>#,##0</c:formatCode>
                <c:ptCount val="33"/>
                <c:pt idx="0">
                  <c:v>7322</c:v>
                </c:pt>
                <c:pt idx="1">
                  <c:v>1170</c:v>
                </c:pt>
                <c:pt idx="2">
                  <c:v>3856</c:v>
                </c:pt>
                <c:pt idx="3">
                  <c:v>2053</c:v>
                </c:pt>
                <c:pt idx="4">
                  <c:v>1850</c:v>
                </c:pt>
                <c:pt idx="5">
                  <c:v>1715</c:v>
                </c:pt>
                <c:pt idx="6">
                  <c:v>1617</c:v>
                </c:pt>
                <c:pt idx="7">
                  <c:v>1427</c:v>
                </c:pt>
                <c:pt idx="8">
                  <c:v>3681</c:v>
                </c:pt>
                <c:pt idx="9">
                  <c:v>1989</c:v>
                </c:pt>
                <c:pt idx="10">
                  <c:v>3386</c:v>
                </c:pt>
                <c:pt idx="11">
                  <c:v>1550</c:v>
                </c:pt>
                <c:pt idx="12">
                  <c:v>3257</c:v>
                </c:pt>
                <c:pt idx="13">
                  <c:v>2333</c:v>
                </c:pt>
                <c:pt idx="14">
                  <c:v>1900</c:v>
                </c:pt>
                <c:pt idx="15">
                  <c:v>1679</c:v>
                </c:pt>
                <c:pt idx="16">
                  <c:v>2138</c:v>
                </c:pt>
                <c:pt idx="17">
                  <c:v>2337</c:v>
                </c:pt>
                <c:pt idx="18">
                  <c:v>2199</c:v>
                </c:pt>
                <c:pt idx="19">
                  <c:v>1434</c:v>
                </c:pt>
                <c:pt idx="20">
                  <c:v>1561</c:v>
                </c:pt>
                <c:pt idx="21">
                  <c:v>1657</c:v>
                </c:pt>
                <c:pt idx="22">
                  <c:v>1845</c:v>
                </c:pt>
                <c:pt idx="23">
                  <c:v>1680</c:v>
                </c:pt>
                <c:pt idx="24">
                  <c:v>1575</c:v>
                </c:pt>
                <c:pt idx="25">
                  <c:v>1480</c:v>
                </c:pt>
                <c:pt idx="26">
                  <c:v>1424</c:v>
                </c:pt>
                <c:pt idx="27">
                  <c:v>1236</c:v>
                </c:pt>
                <c:pt idx="28">
                  <c:v>1056</c:v>
                </c:pt>
                <c:pt idx="29">
                  <c:v>1343</c:v>
                </c:pt>
                <c:pt idx="30">
                  <c:v>1124</c:v>
                </c:pt>
                <c:pt idx="31">
                  <c:v>1010</c:v>
                </c:pt>
                <c:pt idx="32">
                  <c:v>944</c:v>
                </c:pt>
              </c:numCache>
            </c:numRef>
          </c:val>
          <c:extLst>
            <c:ext xmlns:c16="http://schemas.microsoft.com/office/drawing/2014/chart" uri="{C3380CC4-5D6E-409C-BE32-E72D297353CC}">
              <c16:uniqueId val="{00000006-3288-4C76-A8A2-126CD9C0FE67}"/>
            </c:ext>
          </c:extLst>
        </c:ser>
        <c:ser>
          <c:idx val="7"/>
          <c:order val="7"/>
          <c:tx>
            <c:strRef>
              <c:f>GVA!$J$2</c:f>
              <c:strCache>
                <c:ptCount val="1"/>
                <c:pt idx="0">
                  <c:v>Professional and administrative services</c:v>
                </c:pt>
              </c:strCache>
            </c:strRef>
          </c:tx>
          <c:spPr>
            <a:solidFill>
              <a:schemeClr val="accent2">
                <a:lumMod val="60000"/>
              </a:schemeClr>
            </a:solidFill>
            <a:ln>
              <a:noFill/>
            </a:ln>
            <a:effectLst/>
          </c:spPr>
          <c:invertIfNegative val="0"/>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GVA!$J$3:$J$35</c:f>
              <c:numCache>
                <c:formatCode>#,##0</c:formatCode>
                <c:ptCount val="33"/>
                <c:pt idx="0">
                  <c:v>12426</c:v>
                </c:pt>
                <c:pt idx="1">
                  <c:v>11760</c:v>
                </c:pt>
                <c:pt idx="2">
                  <c:v>8814</c:v>
                </c:pt>
                <c:pt idx="3">
                  <c:v>3570</c:v>
                </c:pt>
                <c:pt idx="4">
                  <c:v>4723</c:v>
                </c:pt>
                <c:pt idx="5">
                  <c:v>4226</c:v>
                </c:pt>
                <c:pt idx="6">
                  <c:v>1623</c:v>
                </c:pt>
                <c:pt idx="7">
                  <c:v>1386</c:v>
                </c:pt>
                <c:pt idx="8">
                  <c:v>1755</c:v>
                </c:pt>
                <c:pt idx="9">
                  <c:v>2196</c:v>
                </c:pt>
                <c:pt idx="10">
                  <c:v>2110</c:v>
                </c:pt>
                <c:pt idx="11">
                  <c:v>1831</c:v>
                </c:pt>
                <c:pt idx="12">
                  <c:v>1495</c:v>
                </c:pt>
                <c:pt idx="13">
                  <c:v>1198</c:v>
                </c:pt>
                <c:pt idx="14">
                  <c:v>887</c:v>
                </c:pt>
                <c:pt idx="15">
                  <c:v>1125</c:v>
                </c:pt>
                <c:pt idx="16">
                  <c:v>947</c:v>
                </c:pt>
                <c:pt idx="17">
                  <c:v>1025</c:v>
                </c:pt>
                <c:pt idx="18">
                  <c:v>1287</c:v>
                </c:pt>
                <c:pt idx="19">
                  <c:v>885</c:v>
                </c:pt>
                <c:pt idx="20">
                  <c:v>576</c:v>
                </c:pt>
                <c:pt idx="21">
                  <c:v>832</c:v>
                </c:pt>
                <c:pt idx="22">
                  <c:v>424</c:v>
                </c:pt>
                <c:pt idx="23">
                  <c:v>565</c:v>
                </c:pt>
                <c:pt idx="24">
                  <c:v>950</c:v>
                </c:pt>
                <c:pt idx="25">
                  <c:v>523</c:v>
                </c:pt>
                <c:pt idx="26">
                  <c:v>491</c:v>
                </c:pt>
                <c:pt idx="27">
                  <c:v>1014</c:v>
                </c:pt>
                <c:pt idx="28">
                  <c:v>498</c:v>
                </c:pt>
                <c:pt idx="29">
                  <c:v>451</c:v>
                </c:pt>
                <c:pt idx="30">
                  <c:v>547</c:v>
                </c:pt>
                <c:pt idx="31">
                  <c:v>410</c:v>
                </c:pt>
                <c:pt idx="32">
                  <c:v>253</c:v>
                </c:pt>
              </c:numCache>
            </c:numRef>
          </c:val>
          <c:extLst>
            <c:ext xmlns:c16="http://schemas.microsoft.com/office/drawing/2014/chart" uri="{C3380CC4-5D6E-409C-BE32-E72D297353CC}">
              <c16:uniqueId val="{00000007-3288-4C76-A8A2-126CD9C0FE67}"/>
            </c:ext>
          </c:extLst>
        </c:ser>
        <c:ser>
          <c:idx val="8"/>
          <c:order val="8"/>
          <c:tx>
            <c:strRef>
              <c:f>GVA!$K$2</c:f>
              <c:strCache>
                <c:ptCount val="1"/>
                <c:pt idx="0">
                  <c:v>Public administration; education; health </c:v>
                </c:pt>
              </c:strCache>
            </c:strRef>
          </c:tx>
          <c:spPr>
            <a:solidFill>
              <a:schemeClr val="accent3">
                <a:lumMod val="60000"/>
              </a:schemeClr>
            </a:solidFill>
            <a:ln>
              <a:noFill/>
            </a:ln>
            <a:effectLst/>
          </c:spPr>
          <c:invertIfNegative val="0"/>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GVA!$K$3:$K$35</c:f>
              <c:numCache>
                <c:formatCode>#,##0</c:formatCode>
                <c:ptCount val="33"/>
                <c:pt idx="0">
                  <c:v>7516</c:v>
                </c:pt>
                <c:pt idx="1">
                  <c:v>832</c:v>
                </c:pt>
                <c:pt idx="2">
                  <c:v>5005</c:v>
                </c:pt>
                <c:pt idx="3">
                  <c:v>2225</c:v>
                </c:pt>
                <c:pt idx="4">
                  <c:v>1828</c:v>
                </c:pt>
                <c:pt idx="5">
                  <c:v>2568</c:v>
                </c:pt>
                <c:pt idx="6">
                  <c:v>1489</c:v>
                </c:pt>
                <c:pt idx="7">
                  <c:v>1042</c:v>
                </c:pt>
                <c:pt idx="8">
                  <c:v>1472</c:v>
                </c:pt>
                <c:pt idx="9">
                  <c:v>1508</c:v>
                </c:pt>
                <c:pt idx="10">
                  <c:v>2063</c:v>
                </c:pt>
                <c:pt idx="11">
                  <c:v>2563</c:v>
                </c:pt>
                <c:pt idx="12">
                  <c:v>1806</c:v>
                </c:pt>
                <c:pt idx="13">
                  <c:v>1222</c:v>
                </c:pt>
                <c:pt idx="14">
                  <c:v>1318</c:v>
                </c:pt>
                <c:pt idx="15">
                  <c:v>1289</c:v>
                </c:pt>
                <c:pt idx="16">
                  <c:v>1388</c:v>
                </c:pt>
                <c:pt idx="17">
                  <c:v>1127</c:v>
                </c:pt>
                <c:pt idx="18">
                  <c:v>752</c:v>
                </c:pt>
                <c:pt idx="19">
                  <c:v>1287</c:v>
                </c:pt>
                <c:pt idx="20">
                  <c:v>1123</c:v>
                </c:pt>
                <c:pt idx="21">
                  <c:v>902</c:v>
                </c:pt>
                <c:pt idx="22">
                  <c:v>889</c:v>
                </c:pt>
                <c:pt idx="23">
                  <c:v>989</c:v>
                </c:pt>
                <c:pt idx="24">
                  <c:v>667</c:v>
                </c:pt>
                <c:pt idx="25">
                  <c:v>949</c:v>
                </c:pt>
                <c:pt idx="26">
                  <c:v>1266</c:v>
                </c:pt>
                <c:pt idx="27">
                  <c:v>886</c:v>
                </c:pt>
                <c:pt idx="28">
                  <c:v>636</c:v>
                </c:pt>
                <c:pt idx="29">
                  <c:v>775</c:v>
                </c:pt>
                <c:pt idx="30">
                  <c:v>831</c:v>
                </c:pt>
                <c:pt idx="31">
                  <c:v>993</c:v>
                </c:pt>
                <c:pt idx="32">
                  <c:v>537</c:v>
                </c:pt>
              </c:numCache>
            </c:numRef>
          </c:val>
          <c:extLst>
            <c:ext xmlns:c16="http://schemas.microsoft.com/office/drawing/2014/chart" uri="{C3380CC4-5D6E-409C-BE32-E72D297353CC}">
              <c16:uniqueId val="{00000008-3288-4C76-A8A2-126CD9C0FE67}"/>
            </c:ext>
          </c:extLst>
        </c:ser>
        <c:ser>
          <c:idx val="9"/>
          <c:order val="9"/>
          <c:tx>
            <c:strRef>
              <c:f>GVA!$L$2</c:f>
              <c:strCache>
                <c:ptCount val="1"/>
                <c:pt idx="0">
                  <c:v>Recreation, other services and household activities</c:v>
                </c:pt>
              </c:strCache>
            </c:strRef>
          </c:tx>
          <c:spPr>
            <a:solidFill>
              <a:schemeClr val="accent4">
                <a:lumMod val="60000"/>
              </a:schemeClr>
            </a:solidFill>
            <a:ln>
              <a:noFill/>
            </a:ln>
            <a:effectLst/>
          </c:spPr>
          <c:invertIfNegative val="0"/>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GVA!$L$3:$L$35</c:f>
              <c:numCache>
                <c:formatCode>#,##0</c:formatCode>
                <c:ptCount val="33"/>
                <c:pt idx="0">
                  <c:v>4345</c:v>
                </c:pt>
                <c:pt idx="1">
                  <c:v>718</c:v>
                </c:pt>
                <c:pt idx="2">
                  <c:v>2175</c:v>
                </c:pt>
                <c:pt idx="3">
                  <c:v>520</c:v>
                </c:pt>
                <c:pt idx="4">
                  <c:v>895</c:v>
                </c:pt>
                <c:pt idx="5">
                  <c:v>805</c:v>
                </c:pt>
                <c:pt idx="6">
                  <c:v>240</c:v>
                </c:pt>
                <c:pt idx="7">
                  <c:v>416</c:v>
                </c:pt>
                <c:pt idx="8">
                  <c:v>635</c:v>
                </c:pt>
                <c:pt idx="9">
                  <c:v>616</c:v>
                </c:pt>
                <c:pt idx="10">
                  <c:v>497</c:v>
                </c:pt>
                <c:pt idx="11">
                  <c:v>749</c:v>
                </c:pt>
                <c:pt idx="12">
                  <c:v>441</c:v>
                </c:pt>
                <c:pt idx="13">
                  <c:v>367</c:v>
                </c:pt>
                <c:pt idx="14">
                  <c:v>375</c:v>
                </c:pt>
                <c:pt idx="15">
                  <c:v>504</c:v>
                </c:pt>
                <c:pt idx="16">
                  <c:v>342</c:v>
                </c:pt>
                <c:pt idx="17">
                  <c:v>451</c:v>
                </c:pt>
                <c:pt idx="18">
                  <c:v>595</c:v>
                </c:pt>
                <c:pt idx="19">
                  <c:v>261</c:v>
                </c:pt>
                <c:pt idx="20">
                  <c:v>327</c:v>
                </c:pt>
                <c:pt idx="21">
                  <c:v>324</c:v>
                </c:pt>
                <c:pt idx="22">
                  <c:v>253</c:v>
                </c:pt>
                <c:pt idx="23">
                  <c:v>411</c:v>
                </c:pt>
                <c:pt idx="24">
                  <c:v>277</c:v>
                </c:pt>
                <c:pt idx="25">
                  <c:v>205</c:v>
                </c:pt>
                <c:pt idx="26">
                  <c:v>282</c:v>
                </c:pt>
                <c:pt idx="27">
                  <c:v>240</c:v>
                </c:pt>
                <c:pt idx="28">
                  <c:v>191</c:v>
                </c:pt>
                <c:pt idx="29">
                  <c:v>216</c:v>
                </c:pt>
                <c:pt idx="30">
                  <c:v>213</c:v>
                </c:pt>
                <c:pt idx="31">
                  <c:v>221</c:v>
                </c:pt>
                <c:pt idx="32">
                  <c:v>128</c:v>
                </c:pt>
              </c:numCache>
            </c:numRef>
          </c:val>
          <c:extLst>
            <c:ext xmlns:c16="http://schemas.microsoft.com/office/drawing/2014/chart" uri="{C3380CC4-5D6E-409C-BE32-E72D297353CC}">
              <c16:uniqueId val="{00000009-3288-4C76-A8A2-126CD9C0FE67}"/>
            </c:ext>
          </c:extLst>
        </c:ser>
        <c:dLbls>
          <c:showLegendKey val="0"/>
          <c:showVal val="0"/>
          <c:showCatName val="0"/>
          <c:showSerName val="0"/>
          <c:showPercent val="0"/>
          <c:showBubbleSize val="0"/>
        </c:dLbls>
        <c:gapWidth val="18"/>
        <c:overlap val="100"/>
        <c:axId val="330005592"/>
        <c:axId val="330005984"/>
      </c:barChart>
      <c:catAx>
        <c:axId val="330005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30005984"/>
        <c:crosses val="autoZero"/>
        <c:auto val="1"/>
        <c:lblAlgn val="ctr"/>
        <c:lblOffset val="100"/>
        <c:noMultiLvlLbl val="0"/>
      </c:catAx>
      <c:valAx>
        <c:axId val="330005984"/>
        <c:scaling>
          <c:orientation val="minMax"/>
          <c:max val="600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005592"/>
        <c:crosses val="autoZero"/>
        <c:crossBetween val="between"/>
      </c:valAx>
      <c:spPr>
        <a:noFill/>
        <a:ln>
          <a:noFill/>
        </a:ln>
        <a:effectLst/>
      </c:spPr>
    </c:plotArea>
    <c:legend>
      <c:legendPos val="b"/>
      <c:layout>
        <c:manualLayout>
          <c:xMode val="edge"/>
          <c:yMode val="edge"/>
          <c:x val="5.7419933707780636E-3"/>
          <c:y val="0.82177559557484481"/>
          <c:w val="0.95978547080262855"/>
          <c:h val="0.1656377368775318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5657994467481"/>
          <c:y val="2.307555717064267E-2"/>
          <c:w val="0.81708221477051235"/>
          <c:h val="0.79920268838599329"/>
        </c:manualLayout>
      </c:layout>
      <c:lineChart>
        <c:grouping val="standard"/>
        <c:varyColors val="0"/>
        <c:ser>
          <c:idx val="0"/>
          <c:order val="0"/>
          <c:tx>
            <c:strRef>
              <c:f>GVA!$P$2</c:f>
              <c:strCache>
                <c:ptCount val="1"/>
                <c:pt idx="0">
                  <c:v>Agriculture, mining, electricity, gas, water and waste</c:v>
                </c:pt>
              </c:strCache>
            </c:strRef>
          </c:tx>
          <c:spPr>
            <a:ln w="28575" cap="rnd">
              <a:noFill/>
              <a:round/>
            </a:ln>
            <a:effectLst/>
          </c:spPr>
          <c:marker>
            <c:symbol val="circle"/>
            <c:size val="5"/>
            <c:spPr>
              <a:solidFill>
                <a:schemeClr val="accent1"/>
              </a:solidFill>
              <a:ln w="9525">
                <a:solidFill>
                  <a:schemeClr val="accent1"/>
                </a:solidFill>
              </a:ln>
              <a:effectLst/>
            </c:spPr>
          </c:marker>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GVA!$P$3:$P$35</c:f>
              <c:numCache>
                <c:formatCode>#,##0</c:formatCode>
                <c:ptCount val="33"/>
                <c:pt idx="0">
                  <c:v>820000</c:v>
                </c:pt>
                <c:pt idx="1">
                  <c:v>725333.33333333337</c:v>
                </c:pt>
                <c:pt idx="2">
                  <c:v>2752380.9523809524</c:v>
                </c:pt>
                <c:pt idx="3">
                  <c:v>2258823.5294117648</c:v>
                </c:pt>
                <c:pt idx="4">
                  <c:v>3560000</c:v>
                </c:pt>
                <c:pt idx="5">
                  <c:v>1611111.1111111112</c:v>
                </c:pt>
                <c:pt idx="6">
                  <c:v>1421052.6315789474</c:v>
                </c:pt>
                <c:pt idx="7">
                  <c:v>1250000</c:v>
                </c:pt>
                <c:pt idx="8">
                  <c:v>1213333.3333333335</c:v>
                </c:pt>
                <c:pt idx="9">
                  <c:v>786666.66666666663</c:v>
                </c:pt>
                <c:pt idx="10">
                  <c:v>828571.42857142864</c:v>
                </c:pt>
                <c:pt idx="11">
                  <c:v>5777777.777777778</c:v>
                </c:pt>
                <c:pt idx="12">
                  <c:v>1168421.0526315791</c:v>
                </c:pt>
                <c:pt idx="13">
                  <c:v>1436363.6363636362</c:v>
                </c:pt>
                <c:pt idx="14">
                  <c:v>1920000</c:v>
                </c:pt>
                <c:pt idx="15">
                  <c:v>666666.66666666663</c:v>
                </c:pt>
                <c:pt idx="16">
                  <c:v>1836363.6363636365</c:v>
                </c:pt>
                <c:pt idx="17">
                  <c:v>1431578.9473684211</c:v>
                </c:pt>
                <c:pt idx="18">
                  <c:v>775000</c:v>
                </c:pt>
                <c:pt idx="19">
                  <c:v>5963636.3636363642</c:v>
                </c:pt>
                <c:pt idx="20">
                  <c:v>1893333.3333333333</c:v>
                </c:pt>
                <c:pt idx="21">
                  <c:v>850000</c:v>
                </c:pt>
                <c:pt idx="22">
                  <c:v>1341176.4705882352</c:v>
                </c:pt>
                <c:pt idx="23">
                  <c:v>1850000</c:v>
                </c:pt>
                <c:pt idx="24">
                  <c:v>1688888.888888889</c:v>
                </c:pt>
                <c:pt idx="25">
                  <c:v>1080000</c:v>
                </c:pt>
                <c:pt idx="26">
                  <c:v>1257142.857142857</c:v>
                </c:pt>
                <c:pt idx="27">
                  <c:v>666666.66666666663</c:v>
                </c:pt>
                <c:pt idx="28">
                  <c:v>5333333.333333333</c:v>
                </c:pt>
                <c:pt idx="29">
                  <c:v>1266666.6666666665</c:v>
                </c:pt>
                <c:pt idx="30">
                  <c:v>516666.66666666674</c:v>
                </c:pt>
                <c:pt idx="31">
                  <c:v>2333333.3333333335</c:v>
                </c:pt>
                <c:pt idx="32">
                  <c:v>1021052.6315789474</c:v>
                </c:pt>
              </c:numCache>
            </c:numRef>
          </c:val>
          <c:smooth val="0"/>
          <c:extLst>
            <c:ext xmlns:c16="http://schemas.microsoft.com/office/drawing/2014/chart" uri="{C3380CC4-5D6E-409C-BE32-E72D297353CC}">
              <c16:uniqueId val="{00000000-98F2-41B4-A481-ED847FDBEC6D}"/>
            </c:ext>
          </c:extLst>
        </c:ser>
        <c:ser>
          <c:idx val="1"/>
          <c:order val="1"/>
          <c:tx>
            <c:strRef>
              <c:f>GVA!$Q$2</c:f>
              <c:strCache>
                <c:ptCount val="1"/>
                <c:pt idx="0">
                  <c:v>Manufacturing</c:v>
                </c:pt>
              </c:strCache>
            </c:strRef>
          </c:tx>
          <c:spPr>
            <a:ln w="28575" cap="rnd">
              <a:noFill/>
              <a:round/>
            </a:ln>
            <a:effectLst/>
          </c:spPr>
          <c:marker>
            <c:symbol val="circle"/>
            <c:size val="5"/>
            <c:spPr>
              <a:solidFill>
                <a:schemeClr val="accent2"/>
              </a:solidFill>
              <a:ln w="9525">
                <a:solidFill>
                  <a:schemeClr val="accent2"/>
                </a:solidFill>
              </a:ln>
              <a:effectLst/>
            </c:spPr>
          </c:marker>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GVA!$Q$3:$Q$35</c:f>
              <c:numCache>
                <c:formatCode>#,##0</c:formatCode>
                <c:ptCount val="33"/>
                <c:pt idx="0">
                  <c:v>390588.23529411765</c:v>
                </c:pt>
                <c:pt idx="1">
                  <c:v>570000</c:v>
                </c:pt>
                <c:pt idx="2">
                  <c:v>442465.75342465757</c:v>
                </c:pt>
                <c:pt idx="3">
                  <c:v>441666.66666666663</c:v>
                </c:pt>
                <c:pt idx="4">
                  <c:v>328000</c:v>
                </c:pt>
                <c:pt idx="5">
                  <c:v>296551.72413793101</c:v>
                </c:pt>
                <c:pt idx="6">
                  <c:v>1392156.8627450981</c:v>
                </c:pt>
                <c:pt idx="7">
                  <c:v>837142.85714285716</c:v>
                </c:pt>
                <c:pt idx="8">
                  <c:v>347368.42105263163</c:v>
                </c:pt>
                <c:pt idx="9">
                  <c:v>461971.8309859155</c:v>
                </c:pt>
                <c:pt idx="10">
                  <c:v>256818.18181818182</c:v>
                </c:pt>
                <c:pt idx="11">
                  <c:v>238709.67741935485</c:v>
                </c:pt>
                <c:pt idx="12">
                  <c:v>296363.63636363641</c:v>
                </c:pt>
                <c:pt idx="13">
                  <c:v>1142222.2222222222</c:v>
                </c:pt>
                <c:pt idx="14">
                  <c:v>1126213.5922330096</c:v>
                </c:pt>
                <c:pt idx="15">
                  <c:v>326050.42016806721</c:v>
                </c:pt>
                <c:pt idx="16">
                  <c:v>264516.12903225806</c:v>
                </c:pt>
                <c:pt idx="17">
                  <c:v>332608.69565217395</c:v>
                </c:pt>
                <c:pt idx="18">
                  <c:v>590476.19047619053</c:v>
                </c:pt>
                <c:pt idx="19">
                  <c:v>836923.07692307688</c:v>
                </c:pt>
                <c:pt idx="20">
                  <c:v>1168421.0526315791</c:v>
                </c:pt>
                <c:pt idx="21">
                  <c:v>652631.57894736843</c:v>
                </c:pt>
                <c:pt idx="22">
                  <c:v>924050.63291139249</c:v>
                </c:pt>
                <c:pt idx="23">
                  <c:v>349425.28735632182</c:v>
                </c:pt>
                <c:pt idx="24">
                  <c:v>406060.60606060608</c:v>
                </c:pt>
                <c:pt idx="25">
                  <c:v>415555.55555555556</c:v>
                </c:pt>
                <c:pt idx="26">
                  <c:v>248275.86206896551</c:v>
                </c:pt>
                <c:pt idx="27">
                  <c:v>400000</c:v>
                </c:pt>
                <c:pt idx="28">
                  <c:v>1130769.2307692308</c:v>
                </c:pt>
                <c:pt idx="29">
                  <c:v>716455.69620253169</c:v>
                </c:pt>
                <c:pt idx="30">
                  <c:v>400000</c:v>
                </c:pt>
                <c:pt idx="31">
                  <c:v>686567.1641791045</c:v>
                </c:pt>
                <c:pt idx="32">
                  <c:v>3061538.4615384615</c:v>
                </c:pt>
              </c:numCache>
            </c:numRef>
          </c:val>
          <c:smooth val="0"/>
          <c:extLst>
            <c:ext xmlns:c16="http://schemas.microsoft.com/office/drawing/2014/chart" uri="{C3380CC4-5D6E-409C-BE32-E72D297353CC}">
              <c16:uniqueId val="{00000001-98F2-41B4-A481-ED847FDBEC6D}"/>
            </c:ext>
          </c:extLst>
        </c:ser>
        <c:ser>
          <c:idx val="2"/>
          <c:order val="2"/>
          <c:tx>
            <c:strRef>
              <c:f>GVA!$R$2</c:f>
              <c:strCache>
                <c:ptCount val="1"/>
                <c:pt idx="0">
                  <c:v>Construction</c:v>
                </c:pt>
              </c:strCache>
            </c:strRef>
          </c:tx>
          <c:spPr>
            <a:ln w="28575" cap="rnd">
              <a:noFill/>
              <a:round/>
            </a:ln>
            <a:effectLst/>
          </c:spPr>
          <c:marker>
            <c:symbol val="circle"/>
            <c:size val="5"/>
            <c:spPr>
              <a:solidFill>
                <a:schemeClr val="accent3"/>
              </a:solidFill>
              <a:ln w="9525">
                <a:solidFill>
                  <a:schemeClr val="accent3"/>
                </a:solidFill>
              </a:ln>
              <a:effectLst/>
            </c:spPr>
          </c:marker>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GVA!$R$3:$R$35</c:f>
              <c:numCache>
                <c:formatCode>#,##0</c:formatCode>
                <c:ptCount val="33"/>
                <c:pt idx="0">
                  <c:v>756228.95622895623</c:v>
                </c:pt>
                <c:pt idx="1">
                  <c:v>1443902.4390243902</c:v>
                </c:pt>
                <c:pt idx="2">
                  <c:v>842424.24242424243</c:v>
                </c:pt>
                <c:pt idx="3">
                  <c:v>825165.56291390734</c:v>
                </c:pt>
                <c:pt idx="4">
                  <c:v>618579.23497267766</c:v>
                </c:pt>
                <c:pt idx="5">
                  <c:v>683428.57142857136</c:v>
                </c:pt>
                <c:pt idx="6">
                  <c:v>631818.18181818188</c:v>
                </c:pt>
                <c:pt idx="7">
                  <c:v>384100.41841004184</c:v>
                </c:pt>
                <c:pt idx="8">
                  <c:v>535616.43835616438</c:v>
                </c:pt>
                <c:pt idx="9">
                  <c:v>543396.22641509434</c:v>
                </c:pt>
                <c:pt idx="10">
                  <c:v>532478.6324786325</c:v>
                </c:pt>
                <c:pt idx="11">
                  <c:v>474594.59459459456</c:v>
                </c:pt>
                <c:pt idx="12">
                  <c:v>311355.31135531137</c:v>
                </c:pt>
                <c:pt idx="13">
                  <c:v>382027.64976958523</c:v>
                </c:pt>
                <c:pt idx="14">
                  <c:v>518205.8047493404</c:v>
                </c:pt>
                <c:pt idx="15">
                  <c:v>392746.11398963735</c:v>
                </c:pt>
                <c:pt idx="16">
                  <c:v>305316.45569620252</c:v>
                </c:pt>
                <c:pt idx="17">
                  <c:v>259259.25925925924</c:v>
                </c:pt>
                <c:pt idx="18">
                  <c:v>467924.52830188681</c:v>
                </c:pt>
                <c:pt idx="19">
                  <c:v>588929.88929889305</c:v>
                </c:pt>
                <c:pt idx="20">
                  <c:v>318933.33333333337</c:v>
                </c:pt>
                <c:pt idx="21">
                  <c:v>276246.33431085042</c:v>
                </c:pt>
                <c:pt idx="22">
                  <c:v>316097.56097560975</c:v>
                </c:pt>
                <c:pt idx="23">
                  <c:v>384403.66972477065</c:v>
                </c:pt>
                <c:pt idx="24">
                  <c:v>235877.86259541984</c:v>
                </c:pt>
                <c:pt idx="25">
                  <c:v>321791.04477611941</c:v>
                </c:pt>
                <c:pt idx="26">
                  <c:v>435754.18994413404</c:v>
                </c:pt>
                <c:pt idx="27">
                  <c:v>336645.96273291926</c:v>
                </c:pt>
                <c:pt idx="28">
                  <c:v>349132.94797687861</c:v>
                </c:pt>
                <c:pt idx="29">
                  <c:v>304790.41916167666</c:v>
                </c:pt>
                <c:pt idx="30">
                  <c:v>326557.37704918033</c:v>
                </c:pt>
                <c:pt idx="31">
                  <c:v>305829.59641255601</c:v>
                </c:pt>
                <c:pt idx="32">
                  <c:v>338528.13852813852</c:v>
                </c:pt>
              </c:numCache>
            </c:numRef>
          </c:val>
          <c:smooth val="0"/>
          <c:extLst>
            <c:ext xmlns:c16="http://schemas.microsoft.com/office/drawing/2014/chart" uri="{C3380CC4-5D6E-409C-BE32-E72D297353CC}">
              <c16:uniqueId val="{00000002-98F2-41B4-A481-ED847FDBEC6D}"/>
            </c:ext>
          </c:extLst>
        </c:ser>
        <c:ser>
          <c:idx val="3"/>
          <c:order val="3"/>
          <c:tx>
            <c:strRef>
              <c:f>GVA!$S$2</c:f>
              <c:strCache>
                <c:ptCount val="1"/>
                <c:pt idx="0">
                  <c:v>Distribution; transport; accommodation and food</c:v>
                </c:pt>
              </c:strCache>
            </c:strRef>
          </c:tx>
          <c:spPr>
            <a:ln w="28575" cap="rnd">
              <a:noFill/>
              <a:round/>
            </a:ln>
            <a:effectLst/>
          </c:spPr>
          <c:marker>
            <c:symbol val="circle"/>
            <c:size val="5"/>
            <c:spPr>
              <a:solidFill>
                <a:schemeClr val="accent4"/>
              </a:solidFill>
              <a:ln w="9525">
                <a:solidFill>
                  <a:schemeClr val="accent4"/>
                </a:solidFill>
              </a:ln>
              <a:effectLst/>
            </c:spPr>
          </c:marker>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GVA!$S$3:$S$35</c:f>
              <c:numCache>
                <c:formatCode>#,##0</c:formatCode>
                <c:ptCount val="33"/>
                <c:pt idx="0">
                  <c:v>835589.20965451968</c:v>
                </c:pt>
                <c:pt idx="1">
                  <c:v>788990.82568807341</c:v>
                </c:pt>
                <c:pt idx="2">
                  <c:v>711615.72052401747</c:v>
                </c:pt>
                <c:pt idx="3">
                  <c:v>646829.26829268294</c:v>
                </c:pt>
                <c:pt idx="4">
                  <c:v>542148.76033057843</c:v>
                </c:pt>
                <c:pt idx="5">
                  <c:v>622418.87905604718</c:v>
                </c:pt>
                <c:pt idx="6">
                  <c:v>1201169.5906432748</c:v>
                </c:pt>
                <c:pt idx="7">
                  <c:v>1079619.5652173911</c:v>
                </c:pt>
                <c:pt idx="8">
                  <c:v>558090.18567639252</c:v>
                </c:pt>
                <c:pt idx="9">
                  <c:v>541379.31034482759</c:v>
                </c:pt>
                <c:pt idx="10">
                  <c:v>387821.38024357241</c:v>
                </c:pt>
                <c:pt idx="11">
                  <c:v>603612.47947454848</c:v>
                </c:pt>
                <c:pt idx="12">
                  <c:v>321513.9442231076</c:v>
                </c:pt>
                <c:pt idx="13">
                  <c:v>443512.97405189619</c:v>
                </c:pt>
                <c:pt idx="14">
                  <c:v>502622.57696693268</c:v>
                </c:pt>
                <c:pt idx="15">
                  <c:v>310166.9195751138</c:v>
                </c:pt>
                <c:pt idx="16">
                  <c:v>340867.27989487513</c:v>
                </c:pt>
                <c:pt idx="17">
                  <c:v>333026.11367127491</c:v>
                </c:pt>
                <c:pt idx="18">
                  <c:v>493852.45901639346</c:v>
                </c:pt>
                <c:pt idx="19">
                  <c:v>449194.72913616401</c:v>
                </c:pt>
                <c:pt idx="20">
                  <c:v>388767.12328767119</c:v>
                </c:pt>
                <c:pt idx="21">
                  <c:v>359873.61769352289</c:v>
                </c:pt>
                <c:pt idx="22">
                  <c:v>385739.13043478259</c:v>
                </c:pt>
                <c:pt idx="23">
                  <c:v>391638.79598662205</c:v>
                </c:pt>
                <c:pt idx="24">
                  <c:v>413387.42393509124</c:v>
                </c:pt>
                <c:pt idx="25">
                  <c:v>260130.71895424838</c:v>
                </c:pt>
                <c:pt idx="26">
                  <c:v>334591.19496855343</c:v>
                </c:pt>
                <c:pt idx="27">
                  <c:v>409905.66037735849</c:v>
                </c:pt>
                <c:pt idx="28">
                  <c:v>421258.13449023862</c:v>
                </c:pt>
                <c:pt idx="29">
                  <c:v>279101.89982728846</c:v>
                </c:pt>
                <c:pt idx="30">
                  <c:v>400511.50895140663</c:v>
                </c:pt>
                <c:pt idx="31">
                  <c:v>383898.30508474575</c:v>
                </c:pt>
                <c:pt idx="32">
                  <c:v>320289.85507246375</c:v>
                </c:pt>
              </c:numCache>
            </c:numRef>
          </c:val>
          <c:smooth val="0"/>
          <c:extLst>
            <c:ext xmlns:c16="http://schemas.microsoft.com/office/drawing/2014/chart" uri="{C3380CC4-5D6E-409C-BE32-E72D297353CC}">
              <c16:uniqueId val="{00000003-98F2-41B4-A481-ED847FDBEC6D}"/>
            </c:ext>
          </c:extLst>
        </c:ser>
        <c:ser>
          <c:idx val="4"/>
          <c:order val="4"/>
          <c:tx>
            <c:strRef>
              <c:f>GVA!$T$2</c:f>
              <c:strCache>
                <c:ptCount val="1"/>
                <c:pt idx="0">
                  <c:v>Information and communication</c:v>
                </c:pt>
              </c:strCache>
            </c:strRef>
          </c:tx>
          <c:spPr>
            <a:ln w="28575" cap="rnd">
              <a:noFill/>
              <a:round/>
            </a:ln>
            <a:effectLst/>
          </c:spPr>
          <c:marker>
            <c:symbol val="circle"/>
            <c:size val="5"/>
            <c:spPr>
              <a:solidFill>
                <a:schemeClr val="accent5"/>
              </a:solidFill>
              <a:ln w="9525">
                <a:solidFill>
                  <a:schemeClr val="accent5"/>
                </a:solidFill>
              </a:ln>
              <a:effectLst/>
            </c:spPr>
          </c:marker>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GVA!$T$3:$T$35</c:f>
              <c:numCache>
                <c:formatCode>#,##0</c:formatCode>
                <c:ptCount val="33"/>
                <c:pt idx="0">
                  <c:v>1507230.0469483568</c:v>
                </c:pt>
                <c:pt idx="1">
                  <c:v>2318128.65497076</c:v>
                </c:pt>
                <c:pt idx="2">
                  <c:v>1141309.8236775817</c:v>
                </c:pt>
                <c:pt idx="3">
                  <c:v>1035871.4043993232</c:v>
                </c:pt>
                <c:pt idx="4">
                  <c:v>1119634.703196347</c:v>
                </c:pt>
                <c:pt idx="5">
                  <c:v>874251.49700598803</c:v>
                </c:pt>
                <c:pt idx="6">
                  <c:v>534117.6470588235</c:v>
                </c:pt>
                <c:pt idx="7">
                  <c:v>1395330.7392996107</c:v>
                </c:pt>
                <c:pt idx="8">
                  <c:v>688122.60536398471</c:v>
                </c:pt>
                <c:pt idx="9">
                  <c:v>1131758.5301837269</c:v>
                </c:pt>
                <c:pt idx="10">
                  <c:v>256795.1318458418</c:v>
                </c:pt>
                <c:pt idx="11">
                  <c:v>670319.63470319635</c:v>
                </c:pt>
                <c:pt idx="12">
                  <c:v>257563.02521008402</c:v>
                </c:pt>
                <c:pt idx="13">
                  <c:v>333894.73684210522</c:v>
                </c:pt>
                <c:pt idx="14">
                  <c:v>347042.25352112675</c:v>
                </c:pt>
                <c:pt idx="15">
                  <c:v>364437.19412724307</c:v>
                </c:pt>
                <c:pt idx="16">
                  <c:v>231182.79569892472</c:v>
                </c:pt>
                <c:pt idx="17">
                  <c:v>167282.32189973615</c:v>
                </c:pt>
                <c:pt idx="18">
                  <c:v>263302.75229357794</c:v>
                </c:pt>
                <c:pt idx="19">
                  <c:v>196226.41509433964</c:v>
                </c:pt>
                <c:pt idx="20">
                  <c:v>207377.04918032789</c:v>
                </c:pt>
                <c:pt idx="21">
                  <c:v>246300.71599045346</c:v>
                </c:pt>
                <c:pt idx="22">
                  <c:v>222222.22222222222</c:v>
                </c:pt>
                <c:pt idx="23">
                  <c:v>175548.5893416928</c:v>
                </c:pt>
                <c:pt idx="24">
                  <c:v>196116.50485436895</c:v>
                </c:pt>
                <c:pt idx="25">
                  <c:v>141584.15841584158</c:v>
                </c:pt>
                <c:pt idx="26">
                  <c:v>166336.63366336634</c:v>
                </c:pt>
                <c:pt idx="27">
                  <c:v>194656.48854961831</c:v>
                </c:pt>
                <c:pt idx="28">
                  <c:v>155789.47368421053</c:v>
                </c:pt>
                <c:pt idx="29">
                  <c:v>133023.2558139535</c:v>
                </c:pt>
                <c:pt idx="30">
                  <c:v>300000</c:v>
                </c:pt>
                <c:pt idx="31">
                  <c:v>130434.78260869565</c:v>
                </c:pt>
                <c:pt idx="32">
                  <c:v>170689.6551724138</c:v>
                </c:pt>
              </c:numCache>
            </c:numRef>
          </c:val>
          <c:smooth val="0"/>
          <c:extLst>
            <c:ext xmlns:c16="http://schemas.microsoft.com/office/drawing/2014/chart" uri="{C3380CC4-5D6E-409C-BE32-E72D297353CC}">
              <c16:uniqueId val="{00000004-98F2-41B4-A481-ED847FDBEC6D}"/>
            </c:ext>
          </c:extLst>
        </c:ser>
        <c:ser>
          <c:idx val="5"/>
          <c:order val="5"/>
          <c:tx>
            <c:strRef>
              <c:f>GVA!$U$2</c:f>
              <c:strCache>
                <c:ptCount val="1"/>
                <c:pt idx="0">
                  <c:v>Financial and insurance activities</c:v>
                </c:pt>
              </c:strCache>
            </c:strRef>
          </c:tx>
          <c:spPr>
            <a:ln w="28575" cap="rnd">
              <a:noFill/>
              <a:round/>
            </a:ln>
            <a:effectLst/>
          </c:spPr>
          <c:marker>
            <c:symbol val="circle"/>
            <c:size val="5"/>
            <c:spPr>
              <a:solidFill>
                <a:schemeClr val="accent6"/>
              </a:solidFill>
              <a:ln w="9525">
                <a:solidFill>
                  <a:schemeClr val="accent6"/>
                </a:solidFill>
              </a:ln>
              <a:effectLst/>
            </c:spPr>
          </c:marker>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GVA!$U$3:$U$35</c:f>
              <c:numCache>
                <c:formatCode>#,##0</c:formatCode>
                <c:ptCount val="33"/>
                <c:pt idx="0">
                  <c:v>1907944.5145018916</c:v>
                </c:pt>
                <c:pt idx="1">
                  <c:v>7923657.4746008711</c:v>
                </c:pt>
                <c:pt idx="2">
                  <c:v>2678980.8917197455</c:v>
                </c:pt>
                <c:pt idx="3">
                  <c:v>19923437.5</c:v>
                </c:pt>
                <c:pt idx="4">
                  <c:v>3994392.5233644857</c:v>
                </c:pt>
                <c:pt idx="5">
                  <c:v>1656818.1818181816</c:v>
                </c:pt>
                <c:pt idx="6">
                  <c:v>800000</c:v>
                </c:pt>
                <c:pt idx="7">
                  <c:v>1362790.6976744186</c:v>
                </c:pt>
                <c:pt idx="8">
                  <c:v>1356000</c:v>
                </c:pt>
                <c:pt idx="9">
                  <c:v>1525423.7288135593</c:v>
                </c:pt>
                <c:pt idx="10">
                  <c:v>870588.23529411771</c:v>
                </c:pt>
                <c:pt idx="11">
                  <c:v>700000</c:v>
                </c:pt>
                <c:pt idx="12">
                  <c:v>346000</c:v>
                </c:pt>
                <c:pt idx="13">
                  <c:v>492000</c:v>
                </c:pt>
                <c:pt idx="14">
                  <c:v>438461.53846153844</c:v>
                </c:pt>
                <c:pt idx="15">
                  <c:v>1631372.5490196077</c:v>
                </c:pt>
                <c:pt idx="16">
                  <c:v>1017142.8571428572</c:v>
                </c:pt>
                <c:pt idx="17">
                  <c:v>1371830.985915493</c:v>
                </c:pt>
                <c:pt idx="18">
                  <c:v>612500</c:v>
                </c:pt>
                <c:pt idx="19">
                  <c:v>894444.4444444445</c:v>
                </c:pt>
                <c:pt idx="20">
                  <c:v>544680.85106382985</c:v>
                </c:pt>
                <c:pt idx="21">
                  <c:v>485714.28571428568</c:v>
                </c:pt>
                <c:pt idx="22">
                  <c:v>600000</c:v>
                </c:pt>
                <c:pt idx="23">
                  <c:v>1062068.9655172413</c:v>
                </c:pt>
                <c:pt idx="24">
                  <c:v>814634.14634146332</c:v>
                </c:pt>
                <c:pt idx="25">
                  <c:v>480851.06382978719</c:v>
                </c:pt>
                <c:pt idx="26">
                  <c:v>643750</c:v>
                </c:pt>
                <c:pt idx="27">
                  <c:v>806451.6129032257</c:v>
                </c:pt>
                <c:pt idx="28">
                  <c:v>555555.55555555562</c:v>
                </c:pt>
                <c:pt idx="29">
                  <c:v>554838.70967741928</c:v>
                </c:pt>
                <c:pt idx="30">
                  <c:v>921212.12121212122</c:v>
                </c:pt>
                <c:pt idx="31">
                  <c:v>419354.83870967745</c:v>
                </c:pt>
                <c:pt idx="32">
                  <c:v>470588.23529411765</c:v>
                </c:pt>
              </c:numCache>
            </c:numRef>
          </c:val>
          <c:smooth val="0"/>
          <c:extLst>
            <c:ext xmlns:c16="http://schemas.microsoft.com/office/drawing/2014/chart" uri="{C3380CC4-5D6E-409C-BE32-E72D297353CC}">
              <c16:uniqueId val="{00000005-98F2-41B4-A481-ED847FDBEC6D}"/>
            </c:ext>
          </c:extLst>
        </c:ser>
        <c:ser>
          <c:idx val="6"/>
          <c:order val="6"/>
          <c:tx>
            <c:strRef>
              <c:f>GVA!$V$2</c:f>
              <c:strCache>
                <c:ptCount val="1"/>
                <c:pt idx="0">
                  <c:v>Real estate activities</c:v>
                </c:pt>
              </c:strCache>
            </c:strRef>
          </c:tx>
          <c:spPr>
            <a:ln w="28575" cap="rnd">
              <a:noFill/>
              <a:round/>
            </a:ln>
            <a:effectLst/>
          </c:spPr>
          <c:marker>
            <c:symbol val="circle"/>
            <c:size val="5"/>
            <c:spPr>
              <a:solidFill>
                <a:schemeClr val="accent1">
                  <a:lumMod val="60000"/>
                </a:schemeClr>
              </a:solidFill>
              <a:ln w="9525">
                <a:solidFill>
                  <a:schemeClr val="accent1">
                    <a:lumMod val="60000"/>
                  </a:schemeClr>
                </a:solidFill>
              </a:ln>
              <a:effectLst/>
            </c:spPr>
          </c:marker>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GVA!$V$3:$V$35</c:f>
              <c:numCache>
                <c:formatCode>#,##0</c:formatCode>
                <c:ptCount val="33"/>
                <c:pt idx="0">
                  <c:v>1441338.5826771655</c:v>
                </c:pt>
                <c:pt idx="1">
                  <c:v>1225130.8900523561</c:v>
                </c:pt>
                <c:pt idx="2">
                  <c:v>2715492.9577464787</c:v>
                </c:pt>
                <c:pt idx="3">
                  <c:v>2598734.1772151901</c:v>
                </c:pt>
                <c:pt idx="4">
                  <c:v>2624113.4751773048</c:v>
                </c:pt>
                <c:pt idx="5">
                  <c:v>2982608.6956521738</c:v>
                </c:pt>
                <c:pt idx="6">
                  <c:v>3515217.3913043477</c:v>
                </c:pt>
                <c:pt idx="7">
                  <c:v>3206741.5730337077</c:v>
                </c:pt>
                <c:pt idx="8">
                  <c:v>3243171.8061674009</c:v>
                </c:pt>
                <c:pt idx="9">
                  <c:v>3583783.7837837837</c:v>
                </c:pt>
                <c:pt idx="10">
                  <c:v>4638356.1643835614</c:v>
                </c:pt>
                <c:pt idx="11">
                  <c:v>2924528.3018867923</c:v>
                </c:pt>
                <c:pt idx="12">
                  <c:v>1644949.494949495</c:v>
                </c:pt>
                <c:pt idx="13">
                  <c:v>3617054.2635658914</c:v>
                </c:pt>
                <c:pt idx="14">
                  <c:v>2968750</c:v>
                </c:pt>
                <c:pt idx="15">
                  <c:v>1441201.7167381975</c:v>
                </c:pt>
                <c:pt idx="16">
                  <c:v>4454166.666666667</c:v>
                </c:pt>
                <c:pt idx="17">
                  <c:v>4674000</c:v>
                </c:pt>
                <c:pt idx="18">
                  <c:v>4269902.9126213593</c:v>
                </c:pt>
                <c:pt idx="19">
                  <c:v>3630379.7468354427</c:v>
                </c:pt>
                <c:pt idx="20">
                  <c:v>2580165.2892561983</c:v>
                </c:pt>
                <c:pt idx="21">
                  <c:v>2071250</c:v>
                </c:pt>
                <c:pt idx="22">
                  <c:v>6833333.333333333</c:v>
                </c:pt>
                <c:pt idx="23">
                  <c:v>3027027.0270270272</c:v>
                </c:pt>
                <c:pt idx="24">
                  <c:v>3888888.888888889</c:v>
                </c:pt>
                <c:pt idx="25">
                  <c:v>2666666.6666666665</c:v>
                </c:pt>
                <c:pt idx="26">
                  <c:v>5274074.0740740737</c:v>
                </c:pt>
                <c:pt idx="27">
                  <c:v>3745454.5454545454</c:v>
                </c:pt>
                <c:pt idx="28">
                  <c:v>4911627.9069767445</c:v>
                </c:pt>
                <c:pt idx="29">
                  <c:v>4476666.666666667</c:v>
                </c:pt>
                <c:pt idx="30">
                  <c:v>5352380.9523809524</c:v>
                </c:pt>
                <c:pt idx="31">
                  <c:v>4040000</c:v>
                </c:pt>
                <c:pt idx="32">
                  <c:v>6992592.5925925933</c:v>
                </c:pt>
              </c:numCache>
            </c:numRef>
          </c:val>
          <c:smooth val="0"/>
          <c:extLst>
            <c:ext xmlns:c16="http://schemas.microsoft.com/office/drawing/2014/chart" uri="{C3380CC4-5D6E-409C-BE32-E72D297353CC}">
              <c16:uniqueId val="{00000006-98F2-41B4-A481-ED847FDBEC6D}"/>
            </c:ext>
          </c:extLst>
        </c:ser>
        <c:ser>
          <c:idx val="7"/>
          <c:order val="7"/>
          <c:tx>
            <c:strRef>
              <c:f>GVA!$W$2</c:f>
              <c:strCache>
                <c:ptCount val="1"/>
                <c:pt idx="0">
                  <c:v>Professional and administrative services</c:v>
                </c:pt>
              </c:strCache>
            </c:strRef>
          </c:tx>
          <c:spPr>
            <a:ln w="28575" cap="rnd">
              <a:noFill/>
              <a:round/>
            </a:ln>
            <a:effectLst/>
          </c:spPr>
          <c:marker>
            <c:symbol val="circle"/>
            <c:size val="5"/>
            <c:spPr>
              <a:solidFill>
                <a:schemeClr val="accent2">
                  <a:lumMod val="60000"/>
                </a:schemeClr>
              </a:solidFill>
              <a:ln w="9525">
                <a:solidFill>
                  <a:schemeClr val="accent2">
                    <a:lumMod val="60000"/>
                  </a:schemeClr>
                </a:solidFill>
              </a:ln>
              <a:effectLst/>
            </c:spPr>
          </c:marker>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GVA!$W$3:$W$35</c:f>
              <c:numCache>
                <c:formatCode>#,##0</c:formatCode>
                <c:ptCount val="33"/>
                <c:pt idx="0">
                  <c:v>695549.95801847184</c:v>
                </c:pt>
                <c:pt idx="1">
                  <c:v>1178947.3684210526</c:v>
                </c:pt>
                <c:pt idx="2">
                  <c:v>721867.32186732185</c:v>
                </c:pt>
                <c:pt idx="3">
                  <c:v>615517.24137931026</c:v>
                </c:pt>
                <c:pt idx="4">
                  <c:v>654608.4546084546</c:v>
                </c:pt>
                <c:pt idx="5">
                  <c:v>700829.1873963516</c:v>
                </c:pt>
                <c:pt idx="6">
                  <c:v>471802.32558139536</c:v>
                </c:pt>
                <c:pt idx="7">
                  <c:v>366182.29854689568</c:v>
                </c:pt>
                <c:pt idx="8">
                  <c:v>355623.10030395142</c:v>
                </c:pt>
                <c:pt idx="9">
                  <c:v>454658.38509316772</c:v>
                </c:pt>
                <c:pt idx="10">
                  <c:v>307132.45997088787</c:v>
                </c:pt>
                <c:pt idx="11">
                  <c:v>173884.14055080723</c:v>
                </c:pt>
                <c:pt idx="12">
                  <c:v>215417.86743515849</c:v>
                </c:pt>
                <c:pt idx="13">
                  <c:v>247520.66115702479</c:v>
                </c:pt>
                <c:pt idx="14">
                  <c:v>235278.51458885943</c:v>
                </c:pt>
                <c:pt idx="15">
                  <c:v>190355.32994923857</c:v>
                </c:pt>
                <c:pt idx="16">
                  <c:v>226014.31980906922</c:v>
                </c:pt>
                <c:pt idx="17">
                  <c:v>216473.07286166842</c:v>
                </c:pt>
                <c:pt idx="18">
                  <c:v>244909.60989533778</c:v>
                </c:pt>
                <c:pt idx="19">
                  <c:v>324770.64220183488</c:v>
                </c:pt>
                <c:pt idx="20">
                  <c:v>166714.90593342981</c:v>
                </c:pt>
                <c:pt idx="21">
                  <c:v>201209.1898428053</c:v>
                </c:pt>
                <c:pt idx="22">
                  <c:v>183947.93926247288</c:v>
                </c:pt>
                <c:pt idx="23">
                  <c:v>164244.1860465116</c:v>
                </c:pt>
                <c:pt idx="24">
                  <c:v>235148.51485148515</c:v>
                </c:pt>
                <c:pt idx="25">
                  <c:v>141926.72998643146</c:v>
                </c:pt>
                <c:pt idx="26">
                  <c:v>164214.0468227425</c:v>
                </c:pt>
                <c:pt idx="27">
                  <c:v>343728.81355932204</c:v>
                </c:pt>
                <c:pt idx="28">
                  <c:v>222321.42857142855</c:v>
                </c:pt>
                <c:pt idx="29">
                  <c:v>163405.79710144928</c:v>
                </c:pt>
                <c:pt idx="30">
                  <c:v>244742.72930648769</c:v>
                </c:pt>
                <c:pt idx="31">
                  <c:v>137123.745819398</c:v>
                </c:pt>
                <c:pt idx="32">
                  <c:v>172696.24573378838</c:v>
                </c:pt>
              </c:numCache>
            </c:numRef>
          </c:val>
          <c:smooth val="0"/>
          <c:extLst>
            <c:ext xmlns:c16="http://schemas.microsoft.com/office/drawing/2014/chart" uri="{C3380CC4-5D6E-409C-BE32-E72D297353CC}">
              <c16:uniqueId val="{00000007-98F2-41B4-A481-ED847FDBEC6D}"/>
            </c:ext>
          </c:extLst>
        </c:ser>
        <c:ser>
          <c:idx val="8"/>
          <c:order val="8"/>
          <c:tx>
            <c:strRef>
              <c:f>GVA!$X$2</c:f>
              <c:strCache>
                <c:ptCount val="1"/>
                <c:pt idx="0">
                  <c:v>Public administration; education; health </c:v>
                </c:pt>
              </c:strCache>
            </c:strRef>
          </c:tx>
          <c:spPr>
            <a:ln w="28575" cap="rnd">
              <a:noFill/>
              <a:round/>
            </a:ln>
            <a:effectLst/>
          </c:spPr>
          <c:marker>
            <c:symbol val="circle"/>
            <c:size val="5"/>
            <c:spPr>
              <a:solidFill>
                <a:schemeClr val="accent3">
                  <a:lumMod val="60000"/>
                </a:schemeClr>
              </a:solidFill>
              <a:ln w="9525">
                <a:solidFill>
                  <a:schemeClr val="accent3">
                    <a:lumMod val="60000"/>
                  </a:schemeClr>
                </a:solidFill>
              </a:ln>
              <a:effectLst/>
            </c:spPr>
          </c:marker>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GVA!$X$3:$X$35</c:f>
              <c:numCache>
                <c:formatCode>#,##0</c:formatCode>
                <c:ptCount val="33"/>
                <c:pt idx="0">
                  <c:v>2679500.8912655972</c:v>
                </c:pt>
                <c:pt idx="1">
                  <c:v>1733333.3333333335</c:v>
                </c:pt>
                <c:pt idx="2">
                  <c:v>2579896.9072164949</c:v>
                </c:pt>
                <c:pt idx="3">
                  <c:v>1698473.2824427483</c:v>
                </c:pt>
                <c:pt idx="4">
                  <c:v>1411583.0115830116</c:v>
                </c:pt>
                <c:pt idx="5">
                  <c:v>1741016.9491525425</c:v>
                </c:pt>
                <c:pt idx="6">
                  <c:v>1438647.3429951691</c:v>
                </c:pt>
                <c:pt idx="7">
                  <c:v>1047236.1809045225</c:v>
                </c:pt>
                <c:pt idx="8">
                  <c:v>1443137.2549019607</c:v>
                </c:pt>
                <c:pt idx="9">
                  <c:v>1370909.0909090908</c:v>
                </c:pt>
                <c:pt idx="10">
                  <c:v>1361716.1716171617</c:v>
                </c:pt>
                <c:pt idx="11">
                  <c:v>1749488.0546075085</c:v>
                </c:pt>
                <c:pt idx="12">
                  <c:v>984196.18528610351</c:v>
                </c:pt>
                <c:pt idx="13">
                  <c:v>936398.46743295016</c:v>
                </c:pt>
                <c:pt idx="14">
                  <c:v>1080327.8688524589</c:v>
                </c:pt>
                <c:pt idx="15">
                  <c:v>1074166.6666666667</c:v>
                </c:pt>
                <c:pt idx="16">
                  <c:v>833633.63363363361</c:v>
                </c:pt>
                <c:pt idx="17">
                  <c:v>853787.87878787878</c:v>
                </c:pt>
                <c:pt idx="18">
                  <c:v>726570.04830917867</c:v>
                </c:pt>
                <c:pt idx="19">
                  <c:v>1128947.3684210528</c:v>
                </c:pt>
                <c:pt idx="20">
                  <c:v>898400</c:v>
                </c:pt>
                <c:pt idx="21">
                  <c:v>911111.11111111112</c:v>
                </c:pt>
                <c:pt idx="22">
                  <c:v>945744.68085106381</c:v>
                </c:pt>
                <c:pt idx="23">
                  <c:v>989000</c:v>
                </c:pt>
                <c:pt idx="24">
                  <c:v>670351.75879396976</c:v>
                </c:pt>
                <c:pt idx="25">
                  <c:v>700369.00369003683</c:v>
                </c:pt>
                <c:pt idx="26">
                  <c:v>1110526.3157894735</c:v>
                </c:pt>
                <c:pt idx="27">
                  <c:v>1150649.3506493508</c:v>
                </c:pt>
                <c:pt idx="28">
                  <c:v>731034.48275862075</c:v>
                </c:pt>
                <c:pt idx="29">
                  <c:v>798969.07216494845</c:v>
                </c:pt>
                <c:pt idx="30">
                  <c:v>1079220.7792207792</c:v>
                </c:pt>
                <c:pt idx="31">
                  <c:v>852360.51502145932</c:v>
                </c:pt>
                <c:pt idx="32">
                  <c:v>494930.87557603687</c:v>
                </c:pt>
              </c:numCache>
            </c:numRef>
          </c:val>
          <c:smooth val="0"/>
          <c:extLst>
            <c:ext xmlns:c16="http://schemas.microsoft.com/office/drawing/2014/chart" uri="{C3380CC4-5D6E-409C-BE32-E72D297353CC}">
              <c16:uniqueId val="{00000008-98F2-41B4-A481-ED847FDBEC6D}"/>
            </c:ext>
          </c:extLst>
        </c:ser>
        <c:ser>
          <c:idx val="9"/>
          <c:order val="9"/>
          <c:tx>
            <c:strRef>
              <c:f>GVA!$Y$2</c:f>
              <c:strCache>
                <c:ptCount val="1"/>
                <c:pt idx="0">
                  <c:v>Recreation, other services and household activities</c:v>
                </c:pt>
              </c:strCache>
            </c:strRef>
          </c:tx>
          <c:spPr>
            <a:ln w="28575" cap="rnd">
              <a:noFill/>
              <a:round/>
            </a:ln>
            <a:effectLst/>
          </c:spPr>
          <c:marker>
            <c:symbol val="circle"/>
            <c:size val="5"/>
            <c:spPr>
              <a:solidFill>
                <a:schemeClr val="accent4">
                  <a:lumMod val="60000"/>
                </a:schemeClr>
              </a:solidFill>
              <a:ln w="9525">
                <a:solidFill>
                  <a:schemeClr val="accent4">
                    <a:lumMod val="60000"/>
                  </a:schemeClr>
                </a:solidFill>
              </a:ln>
              <a:effectLst/>
            </c:spPr>
          </c:marker>
          <c:cat>
            <c:strRef>
              <c:f>GVA!$B$3:$B$35</c:f>
              <c:strCache>
                <c:ptCount val="33"/>
                <c:pt idx="0">
                  <c:v>Westminster</c:v>
                </c:pt>
                <c:pt idx="1">
                  <c:v>City of London</c:v>
                </c:pt>
                <c:pt idx="2">
                  <c:v>Camden</c:v>
                </c:pt>
                <c:pt idx="3">
                  <c:v>Tower Hamlets</c:v>
                </c:pt>
                <c:pt idx="4">
                  <c:v>Islington</c:v>
                </c:pt>
                <c:pt idx="5">
                  <c:v>Southwark</c:v>
                </c:pt>
                <c:pt idx="6">
                  <c:v>Hillingdon</c:v>
                </c:pt>
                <c:pt idx="7">
                  <c:v>Hounslow</c:v>
                </c:pt>
                <c:pt idx="8">
                  <c:v>Kensington and Chelsea</c:v>
                </c:pt>
                <c:pt idx="9">
                  <c:v>Hammersmith and Fulham</c:v>
                </c:pt>
                <c:pt idx="10">
                  <c:v>Wandsworth</c:v>
                </c:pt>
                <c:pt idx="11">
                  <c:v>Lambeth</c:v>
                </c:pt>
                <c:pt idx="12">
                  <c:v>Barnet</c:v>
                </c:pt>
                <c:pt idx="13">
                  <c:v>Ealing</c:v>
                </c:pt>
                <c:pt idx="14">
                  <c:v>Brent</c:v>
                </c:pt>
                <c:pt idx="15">
                  <c:v>Hackney</c:v>
                </c:pt>
                <c:pt idx="16">
                  <c:v>Croydon</c:v>
                </c:pt>
                <c:pt idx="17">
                  <c:v>Bromley</c:v>
                </c:pt>
                <c:pt idx="18">
                  <c:v>Richmond upon Thames</c:v>
                </c:pt>
                <c:pt idx="19">
                  <c:v>Newham</c:v>
                </c:pt>
                <c:pt idx="20">
                  <c:v>Enfield</c:v>
                </c:pt>
                <c:pt idx="21">
                  <c:v>Harrow</c:v>
                </c:pt>
                <c:pt idx="22">
                  <c:v>Havering</c:v>
                </c:pt>
                <c:pt idx="23">
                  <c:v>Haringey</c:v>
                </c:pt>
                <c:pt idx="24">
                  <c:v>Merton</c:v>
                </c:pt>
                <c:pt idx="25">
                  <c:v>Redbridge</c:v>
                </c:pt>
                <c:pt idx="26">
                  <c:v>Lewisham</c:v>
                </c:pt>
                <c:pt idx="27">
                  <c:v>Kingston upon Thames</c:v>
                </c:pt>
                <c:pt idx="28">
                  <c:v>Bexley</c:v>
                </c:pt>
                <c:pt idx="29">
                  <c:v>Waltham Forest</c:v>
                </c:pt>
                <c:pt idx="30">
                  <c:v>Sutton</c:v>
                </c:pt>
                <c:pt idx="31">
                  <c:v>Greenwich</c:v>
                </c:pt>
                <c:pt idx="32">
                  <c:v>Barking and Dagenham</c:v>
                </c:pt>
              </c:strCache>
            </c:strRef>
          </c:cat>
          <c:val>
            <c:numRef>
              <c:f>GVA!$Y$3:$Y$35</c:f>
              <c:numCache>
                <c:formatCode>#,##0</c:formatCode>
                <c:ptCount val="33"/>
                <c:pt idx="0">
                  <c:v>931404.07288317254</c:v>
                </c:pt>
                <c:pt idx="1">
                  <c:v>820571.42857142864</c:v>
                </c:pt>
                <c:pt idx="2">
                  <c:v>804066.54343807756</c:v>
                </c:pt>
                <c:pt idx="3">
                  <c:v>466367.71300448431</c:v>
                </c:pt>
                <c:pt idx="4">
                  <c:v>528023.59882005898</c:v>
                </c:pt>
                <c:pt idx="5">
                  <c:v>536666.66666666663</c:v>
                </c:pt>
                <c:pt idx="6">
                  <c:v>303797.4683544304</c:v>
                </c:pt>
                <c:pt idx="7">
                  <c:v>431088.08290155442</c:v>
                </c:pt>
                <c:pt idx="8">
                  <c:v>434931.50684931508</c:v>
                </c:pt>
                <c:pt idx="9">
                  <c:v>515481.17154811713</c:v>
                </c:pt>
                <c:pt idx="10">
                  <c:v>310625</c:v>
                </c:pt>
                <c:pt idx="11">
                  <c:v>546715.32846715336</c:v>
                </c:pt>
                <c:pt idx="12">
                  <c:v>275625</c:v>
                </c:pt>
                <c:pt idx="13">
                  <c:v>290118.57707509882</c:v>
                </c:pt>
                <c:pt idx="14">
                  <c:v>390625</c:v>
                </c:pt>
                <c:pt idx="15">
                  <c:v>325161.29032258061</c:v>
                </c:pt>
                <c:pt idx="16">
                  <c:v>350769.23076923075</c:v>
                </c:pt>
                <c:pt idx="17">
                  <c:v>383829.78723404254</c:v>
                </c:pt>
                <c:pt idx="18">
                  <c:v>439114.39114391146</c:v>
                </c:pt>
                <c:pt idx="19">
                  <c:v>417600</c:v>
                </c:pt>
                <c:pt idx="20">
                  <c:v>351612.90322580648</c:v>
                </c:pt>
                <c:pt idx="21">
                  <c:v>437837.83783783787</c:v>
                </c:pt>
                <c:pt idx="22">
                  <c:v>421666.66666666669</c:v>
                </c:pt>
                <c:pt idx="23">
                  <c:v>319844.35797665367</c:v>
                </c:pt>
                <c:pt idx="24">
                  <c:v>352866.24203821656</c:v>
                </c:pt>
                <c:pt idx="25">
                  <c:v>266233.76623376622</c:v>
                </c:pt>
                <c:pt idx="26">
                  <c:v>309890.10989010992</c:v>
                </c:pt>
                <c:pt idx="27">
                  <c:v>375000</c:v>
                </c:pt>
                <c:pt idx="28">
                  <c:v>357009.34579439252</c:v>
                </c:pt>
                <c:pt idx="29">
                  <c:v>295890.41095890413</c:v>
                </c:pt>
                <c:pt idx="30">
                  <c:v>390825.68807339453</c:v>
                </c:pt>
                <c:pt idx="31">
                  <c:v>304827.58620689652</c:v>
                </c:pt>
                <c:pt idx="32">
                  <c:v>350684.9315068493</c:v>
                </c:pt>
              </c:numCache>
            </c:numRef>
          </c:val>
          <c:smooth val="0"/>
          <c:extLst>
            <c:ext xmlns:c16="http://schemas.microsoft.com/office/drawing/2014/chart" uri="{C3380CC4-5D6E-409C-BE32-E72D297353CC}">
              <c16:uniqueId val="{00000009-98F2-41B4-A481-ED847FDBEC6D}"/>
            </c:ext>
          </c:extLst>
        </c:ser>
        <c:dLbls>
          <c:showLegendKey val="0"/>
          <c:showVal val="0"/>
          <c:showCatName val="0"/>
          <c:showSerName val="0"/>
          <c:showPercent val="0"/>
          <c:showBubbleSize val="0"/>
        </c:dLbls>
        <c:marker val="1"/>
        <c:smooth val="0"/>
        <c:axId val="330552992"/>
        <c:axId val="330553384"/>
      </c:lineChart>
      <c:catAx>
        <c:axId val="33055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30553384"/>
        <c:crosses val="autoZero"/>
        <c:auto val="1"/>
        <c:lblAlgn val="ctr"/>
        <c:lblOffset val="100"/>
        <c:noMultiLvlLbl val="0"/>
      </c:catAx>
      <c:valAx>
        <c:axId val="330553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552992"/>
        <c:crosses val="autoZero"/>
        <c:crossBetween val="between"/>
      </c:valAx>
      <c:spPr>
        <a:noFill/>
        <a:ln>
          <a:noFill/>
        </a:ln>
        <a:effectLst/>
      </c:spPr>
    </c:plotArea>
    <c:legend>
      <c:legendPos val="r"/>
      <c:layout>
        <c:manualLayout>
          <c:xMode val="edge"/>
          <c:yMode val="edge"/>
          <c:x val="0.66238124061294201"/>
          <c:y val="1.7912745390001757E-2"/>
          <c:w val="0.32942641782877147"/>
          <c:h val="0.44120951015556847"/>
        </c:manualLayout>
      </c:layout>
      <c:overlay val="0"/>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'Borough business Size'!$M$9:$M$41</c:f>
              <c:strCache>
                <c:ptCount val="33"/>
                <c:pt idx="0">
                  <c:v>Westminster</c:v>
                </c:pt>
                <c:pt idx="1">
                  <c:v>Camden</c:v>
                </c:pt>
                <c:pt idx="2">
                  <c:v>City of London</c:v>
                </c:pt>
                <c:pt idx="3">
                  <c:v>Barnet</c:v>
                </c:pt>
                <c:pt idx="4">
                  <c:v>Hackney</c:v>
                </c:pt>
                <c:pt idx="5">
                  <c:v>Islington</c:v>
                </c:pt>
                <c:pt idx="6">
                  <c:v>Ealing</c:v>
                </c:pt>
                <c:pt idx="7">
                  <c:v>Tower Hamlets</c:v>
                </c:pt>
                <c:pt idx="8">
                  <c:v>Wandsworth</c:v>
                </c:pt>
                <c:pt idx="9">
                  <c:v>Southwark</c:v>
                </c:pt>
                <c:pt idx="10">
                  <c:v>Bromley</c:v>
                </c:pt>
                <c:pt idx="11">
                  <c:v>Croydon</c:v>
                </c:pt>
                <c:pt idx="12">
                  <c:v>Brent</c:v>
                </c:pt>
                <c:pt idx="13">
                  <c:v>Lambeth</c:v>
                </c:pt>
                <c:pt idx="14">
                  <c:v>Kensington and Chelsea</c:v>
                </c:pt>
                <c:pt idx="15">
                  <c:v>Harrow</c:v>
                </c:pt>
                <c:pt idx="16">
                  <c:v>Hillingdon</c:v>
                </c:pt>
                <c:pt idx="17">
                  <c:v>Hounslow</c:v>
                </c:pt>
                <c:pt idx="18">
                  <c:v>Redbridge</c:v>
                </c:pt>
                <c:pt idx="19">
                  <c:v>Richmond upon Thames</c:v>
                </c:pt>
                <c:pt idx="20">
                  <c:v>Hammersmith and Fulham</c:v>
                </c:pt>
                <c:pt idx="21">
                  <c:v>Enfield</c:v>
                </c:pt>
                <c:pt idx="22">
                  <c:v>Newham</c:v>
                </c:pt>
                <c:pt idx="23">
                  <c:v>Haringey</c:v>
                </c:pt>
                <c:pt idx="24">
                  <c:v>Merton</c:v>
                </c:pt>
                <c:pt idx="25">
                  <c:v>Waltham Forest</c:v>
                </c:pt>
                <c:pt idx="26">
                  <c:v>Greenwich</c:v>
                </c:pt>
                <c:pt idx="27">
                  <c:v>Havering</c:v>
                </c:pt>
                <c:pt idx="28">
                  <c:v>Lewisham</c:v>
                </c:pt>
                <c:pt idx="29">
                  <c:v>Bexley</c:v>
                </c:pt>
                <c:pt idx="30">
                  <c:v>Kingston upon Thames</c:v>
                </c:pt>
                <c:pt idx="31">
                  <c:v>Sutton</c:v>
                </c:pt>
                <c:pt idx="32">
                  <c:v>Barking and Dagenham</c:v>
                </c:pt>
              </c:strCache>
            </c:strRef>
          </c:cat>
          <c:val>
            <c:numRef>
              <c:f>'Borough business Size'!$N$9:$N$41</c:f>
              <c:numCache>
                <c:formatCode>0.0%</c:formatCode>
                <c:ptCount val="33"/>
                <c:pt idx="0">
                  <c:v>9.9577613516367472E-2</c:v>
                </c:pt>
                <c:pt idx="1">
                  <c:v>6.1149243224216825E-2</c:v>
                </c:pt>
                <c:pt idx="2">
                  <c:v>4.8160858852516718E-2</c:v>
                </c:pt>
                <c:pt idx="3">
                  <c:v>4.3681802182330164E-2</c:v>
                </c:pt>
                <c:pt idx="4">
                  <c:v>3.7214009151707146E-2</c:v>
                </c:pt>
                <c:pt idx="5">
                  <c:v>3.697641675466385E-2</c:v>
                </c:pt>
                <c:pt idx="6">
                  <c:v>3.4301302358324536E-2</c:v>
                </c:pt>
                <c:pt idx="7">
                  <c:v>3.3817317845828934E-2</c:v>
                </c:pt>
                <c:pt idx="8">
                  <c:v>3.3456529391059489E-2</c:v>
                </c:pt>
                <c:pt idx="9">
                  <c:v>3.2242168250615981E-2</c:v>
                </c:pt>
                <c:pt idx="10">
                  <c:v>3.0042238648363251E-2</c:v>
                </c:pt>
                <c:pt idx="11">
                  <c:v>2.924146427314326E-2</c:v>
                </c:pt>
                <c:pt idx="12">
                  <c:v>2.8968673002463922E-2</c:v>
                </c:pt>
                <c:pt idx="13">
                  <c:v>2.7560718057022177E-2</c:v>
                </c:pt>
                <c:pt idx="14">
                  <c:v>2.7437521999296024E-2</c:v>
                </c:pt>
                <c:pt idx="15">
                  <c:v>2.7279127067933825E-2</c:v>
                </c:pt>
                <c:pt idx="16">
                  <c:v>2.6962337205209432E-2</c:v>
                </c:pt>
                <c:pt idx="17">
                  <c:v>2.6003167898627243E-2</c:v>
                </c:pt>
                <c:pt idx="18">
                  <c:v>2.597676874340021E-2</c:v>
                </c:pt>
                <c:pt idx="19">
                  <c:v>2.5492784230904612E-2</c:v>
                </c:pt>
                <c:pt idx="20">
                  <c:v>2.5448785638859557E-2</c:v>
                </c:pt>
                <c:pt idx="21">
                  <c:v>2.5140795494544173E-2</c:v>
                </c:pt>
                <c:pt idx="22">
                  <c:v>2.4648011263639562E-2</c:v>
                </c:pt>
                <c:pt idx="23">
                  <c:v>2.3231256599788808E-2</c:v>
                </c:pt>
                <c:pt idx="24">
                  <c:v>2.1981696585709257E-2</c:v>
                </c:pt>
                <c:pt idx="25">
                  <c:v>2.0723336853220697E-2</c:v>
                </c:pt>
                <c:pt idx="26">
                  <c:v>1.9825765575501583E-2</c:v>
                </c:pt>
                <c:pt idx="27">
                  <c:v>1.9341781063005985E-2</c:v>
                </c:pt>
                <c:pt idx="28">
                  <c:v>1.9306582189369939E-2</c:v>
                </c:pt>
                <c:pt idx="29">
                  <c:v>1.7414642731432593E-2</c:v>
                </c:pt>
                <c:pt idx="30">
                  <c:v>1.7353044702569518E-2</c:v>
                </c:pt>
                <c:pt idx="31">
                  <c:v>1.633227736712425E-2</c:v>
                </c:pt>
                <c:pt idx="32">
                  <c:v>1.3709961281239001E-2</c:v>
                </c:pt>
              </c:numCache>
            </c:numRef>
          </c:val>
          <c:extLst>
            <c:ext xmlns:c16="http://schemas.microsoft.com/office/drawing/2014/chart" uri="{C3380CC4-5D6E-409C-BE32-E72D297353CC}">
              <c16:uniqueId val="{00000000-CE0D-4357-833B-C702937949ED}"/>
            </c:ext>
          </c:extLst>
        </c:ser>
        <c:dLbls>
          <c:showLegendKey val="0"/>
          <c:showVal val="0"/>
          <c:showCatName val="0"/>
          <c:showSerName val="0"/>
          <c:showPercent val="0"/>
          <c:showBubbleSize val="0"/>
        </c:dLbls>
        <c:gapWidth val="68"/>
        <c:axId val="330554168"/>
        <c:axId val="330554560"/>
      </c:barChart>
      <c:catAx>
        <c:axId val="330554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554560"/>
        <c:crosses val="autoZero"/>
        <c:auto val="1"/>
        <c:lblAlgn val="ctr"/>
        <c:lblOffset val="100"/>
        <c:noMultiLvlLbl val="0"/>
      </c:catAx>
      <c:valAx>
        <c:axId val="330554560"/>
        <c:scaling>
          <c:orientation val="minMax"/>
          <c:max val="0.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554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Rateable property per business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bg1">
                  <a:lumMod val="75000"/>
                </a:schemeClr>
              </a:solidFill>
            </a:ln>
            <a:effectLst/>
          </c:spPr>
          <c:invertIfNegative val="0"/>
          <c:val>
            <c:numRef>
              <c:f>'Business Rates'!#REF!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'Business Rates'!#REF!</c15:sqref>
                        </c15:formulaRef>
                      </c:ext>
                    </c:extLst>
                  </c:multiLvlStrRef>
                </c15:cat>
              </c15:filteredCategoryTitle>
            </c:ext>
            <c:ext xmlns:c16="http://schemas.microsoft.com/office/drawing/2014/chart" uri="{C3380CC4-5D6E-409C-BE32-E72D297353CC}">
              <c16:uniqueId val="{00000000-7382-4106-9603-67442AEA88ED}"/>
            </c:ext>
          </c:extLst>
        </c:ser>
        <c:dLbls>
          <c:showLegendKey val="0"/>
          <c:showVal val="0"/>
          <c:showCatName val="0"/>
          <c:showSerName val="0"/>
          <c:showPercent val="0"/>
          <c:showBubbleSize val="0"/>
        </c:dLbls>
        <c:gapWidth val="0"/>
        <c:overlap val="-27"/>
        <c:axId val="330555344"/>
        <c:axId val="330555736"/>
      </c:barChart>
      <c:catAx>
        <c:axId val="33055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555736"/>
        <c:crosses val="autoZero"/>
        <c:auto val="1"/>
        <c:lblAlgn val="ctr"/>
        <c:lblOffset val="100"/>
        <c:noMultiLvlLbl val="0"/>
      </c:catAx>
      <c:valAx>
        <c:axId val="33055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555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14596621018228"/>
          <c:y val="4.0627885503231764E-2"/>
          <c:w val="0.84767220159656209"/>
          <c:h val="0.7953709802895137"/>
        </c:manualLayout>
      </c:layout>
      <c:scatterChart>
        <c:scatterStyle val="lineMarker"/>
        <c:varyColors val="0"/>
        <c:ser>
          <c:idx val="1"/>
          <c:order val="0"/>
          <c:tx>
            <c:v>GVA</c:v>
          </c:tx>
          <c:spPr>
            <a:ln w="25400" cap="rnd">
              <a:noFill/>
              <a:round/>
            </a:ln>
            <a:effectLst/>
          </c:spPr>
          <c:marker>
            <c:symbol val="circle"/>
            <c:size val="5"/>
            <c:spPr>
              <a:solidFill>
                <a:schemeClr val="accent6">
                  <a:lumMod val="75000"/>
                </a:schemeClr>
              </a:solidFill>
              <a:ln w="9525">
                <a:solidFill>
                  <a:schemeClr val="accent6">
                    <a:lumMod val="60000"/>
                    <a:lumOff val="40000"/>
                  </a:schemeClr>
                </a:solidFill>
              </a:ln>
              <a:effectLst/>
            </c:spPr>
          </c:marker>
          <c:trendline>
            <c:spPr>
              <a:ln w="19050" cap="rnd">
                <a:solidFill>
                  <a:schemeClr val="accent6">
                    <a:lumMod val="75000"/>
                  </a:schemeClr>
                </a:solidFill>
                <a:prstDash val="sysDot"/>
              </a:ln>
              <a:effectLst/>
            </c:spPr>
            <c:trendlineType val="linear"/>
            <c:dispRSqr val="0"/>
            <c:dispEq val="0"/>
          </c:trendline>
          <c:xVal>
            <c:numRef>
              <c:f>'Borough business Size'!$R$9:$R$41</c:f>
              <c:numCache>
                <c:formatCode>0.00</c:formatCode>
                <c:ptCount val="33"/>
                <c:pt idx="0">
                  <c:v>1.5824323569929206</c:v>
                </c:pt>
                <c:pt idx="1">
                  <c:v>1.0905119803509853</c:v>
                </c:pt>
                <c:pt idx="2">
                  <c:v>1.93466176464683</c:v>
                </c:pt>
                <c:pt idx="3">
                  <c:v>0.79162827286756754</c:v>
                </c:pt>
                <c:pt idx="4">
                  <c:v>1.9970495838988556</c:v>
                </c:pt>
                <c:pt idx="5">
                  <c:v>0.70438880817879834</c:v>
                </c:pt>
                <c:pt idx="6">
                  <c:v>0.78864298108533615</c:v>
                </c:pt>
                <c:pt idx="7">
                  <c:v>0.96446075903623696</c:v>
                </c:pt>
                <c:pt idx="8">
                  <c:v>0.61198733104666503</c:v>
                </c:pt>
                <c:pt idx="9">
                  <c:v>0.85088567776853219</c:v>
                </c:pt>
                <c:pt idx="10">
                  <c:v>0.5673057076431981</c:v>
                </c:pt>
                <c:pt idx="11">
                  <c:v>0.65541182759413441</c:v>
                </c:pt>
                <c:pt idx="12">
                  <c:v>0.79621042884161253</c:v>
                </c:pt>
                <c:pt idx="13">
                  <c:v>0.67782167489082701</c:v>
                </c:pt>
                <c:pt idx="14">
                  <c:v>0.75808181770500771</c:v>
                </c:pt>
                <c:pt idx="15">
                  <c:v>0.5207385274020907</c:v>
                </c:pt>
                <c:pt idx="16">
                  <c:v>0.64918198785824166</c:v>
                </c:pt>
                <c:pt idx="17">
                  <c:v>0.66684410161088137</c:v>
                </c:pt>
                <c:pt idx="18">
                  <c:v>0.57443202030683416</c:v>
                </c:pt>
                <c:pt idx="19">
                  <c:v>0.82518326946797171</c:v>
                </c:pt>
                <c:pt idx="20">
                  <c:v>0.64496473846271285</c:v>
                </c:pt>
                <c:pt idx="21">
                  <c:v>0.63446801018511589</c:v>
                </c:pt>
                <c:pt idx="22">
                  <c:v>0.51082747390076244</c:v>
                </c:pt>
                <c:pt idx="23">
                  <c:v>0.70790363586664817</c:v>
                </c:pt>
                <c:pt idx="24">
                  <c:v>0.54720835053538608</c:v>
                </c:pt>
                <c:pt idx="25">
                  <c:v>0.54274036374539836</c:v>
                </c:pt>
                <c:pt idx="26">
                  <c:v>0.6288951030311194</c:v>
                </c:pt>
                <c:pt idx="27">
                  <c:v>0.5371991249051371</c:v>
                </c:pt>
                <c:pt idx="28">
                  <c:v>0.50694968780087213</c:v>
                </c:pt>
                <c:pt idx="29">
                  <c:v>0.99783723374820288</c:v>
                </c:pt>
                <c:pt idx="30">
                  <c:v>0.5548023992259834</c:v>
                </c:pt>
                <c:pt idx="31">
                  <c:v>0.57556459988738118</c:v>
                </c:pt>
                <c:pt idx="32">
                  <c:v>0.45887710845095869</c:v>
                </c:pt>
              </c:numCache>
            </c:numRef>
          </c:xVal>
          <c:yVal>
            <c:numRef>
              <c:f>'Borough business Size'!$P$9:$P$41</c:f>
              <c:numCache>
                <c:formatCode>0.0%</c:formatCode>
                <c:ptCount val="33"/>
                <c:pt idx="0">
                  <c:v>0.14579891880699244</c:v>
                </c:pt>
                <c:pt idx="1">
                  <c:v>7.8344398560391715E-2</c:v>
                </c:pt>
                <c:pt idx="2">
                  <c:v>0.11931364356539539</c:v>
                </c:pt>
                <c:pt idx="3">
                  <c:v>2.584378714501645E-2</c:v>
                </c:pt>
                <c:pt idx="4">
                  <c:v>1.921937568567646E-2</c:v>
                </c:pt>
                <c:pt idx="5">
                  <c:v>4.3743520910880899E-2</c:v>
                </c:pt>
                <c:pt idx="6">
                  <c:v>2.4513650079561383E-2</c:v>
                </c:pt>
                <c:pt idx="7">
                  <c:v>6.9609991917362127E-2</c:v>
                </c:pt>
                <c:pt idx="8">
                  <c:v>2.7052002723706777E-2</c:v>
                </c:pt>
                <c:pt idx="9">
                  <c:v>3.6889676370059445E-2</c:v>
                </c:pt>
                <c:pt idx="10">
                  <c:v>1.8410102581285719E-2</c:v>
                </c:pt>
                <c:pt idx="11">
                  <c:v>1.9100858673642206E-2</c:v>
                </c:pt>
                <c:pt idx="12">
                  <c:v>2.2234564576881562E-2</c:v>
                </c:pt>
                <c:pt idx="13">
                  <c:v>2.7188829894171988E-2</c:v>
                </c:pt>
                <c:pt idx="14">
                  <c:v>2.9331364386269546E-2</c:v>
                </c:pt>
                <c:pt idx="15">
                  <c:v>1.5420064300252258E-2</c:v>
                </c:pt>
                <c:pt idx="16">
                  <c:v>3.271366393148141E-2</c:v>
                </c:pt>
                <c:pt idx="17">
                  <c:v>3.1600279226138998E-2</c:v>
                </c:pt>
                <c:pt idx="18">
                  <c:v>1.2503208492609642E-2</c:v>
                </c:pt>
                <c:pt idx="19">
                  <c:v>1.7929357593207448E-2</c:v>
                </c:pt>
                <c:pt idx="20">
                  <c:v>2.8069052194789969E-2</c:v>
                </c:pt>
                <c:pt idx="21">
                  <c:v>1.6489314838200386E-2</c:v>
                </c:pt>
                <c:pt idx="22">
                  <c:v>1.7852038138503029E-2</c:v>
                </c:pt>
                <c:pt idx="23">
                  <c:v>1.4262560836905018E-2</c:v>
                </c:pt>
                <c:pt idx="24">
                  <c:v>1.3158322434075114E-2</c:v>
                </c:pt>
                <c:pt idx="25">
                  <c:v>1.1428580750407178E-2</c:v>
                </c:pt>
                <c:pt idx="26">
                  <c:v>1.085945084906957E-2</c:v>
                </c:pt>
                <c:pt idx="27">
                  <c:v>1.4130071937172072E-2</c:v>
                </c:pt>
                <c:pt idx="28">
                  <c:v>1.2421835943460925E-2</c:v>
                </c:pt>
                <c:pt idx="29">
                  <c:v>1.2086067439820592E-2</c:v>
                </c:pt>
                <c:pt idx="30">
                  <c:v>1.2050581995413933E-2</c:v>
                </c:pt>
                <c:pt idx="31">
                  <c:v>1.1065389848231535E-2</c:v>
                </c:pt>
                <c:pt idx="32">
                  <c:v>9.3654733729669482E-3</c:v>
                </c:pt>
              </c:numCache>
            </c:numRef>
          </c:yVal>
          <c:smooth val="0"/>
          <c:extLst>
            <c:ext xmlns:c16="http://schemas.microsoft.com/office/drawing/2014/chart" uri="{C3380CC4-5D6E-409C-BE32-E72D297353CC}">
              <c16:uniqueId val="{00000001-2D7D-4934-BD69-63CE50C33E2E}"/>
            </c:ext>
          </c:extLst>
        </c:ser>
        <c:ser>
          <c:idx val="0"/>
          <c:order val="1"/>
          <c:tx>
            <c:v>example boroughs</c:v>
          </c:tx>
          <c:spPr>
            <a:ln w="25400" cap="rnd">
              <a:noFill/>
              <a:round/>
            </a:ln>
            <a:effectLst/>
          </c:spPr>
          <c:marker>
            <c:symbol val="circle"/>
            <c:size val="5"/>
            <c:spPr>
              <a:solidFill>
                <a:schemeClr val="accent1"/>
              </a:solidFill>
              <a:ln w="9525">
                <a:solidFill>
                  <a:schemeClr val="accent1"/>
                </a:solidFill>
              </a:ln>
              <a:effectLst/>
            </c:spPr>
          </c:marker>
          <c:dLbls>
            <c:dLbl>
              <c:idx val="0"/>
              <c:layout>
                <c:manualLayout>
                  <c:x val="0.15085967831392125"/>
                  <c:y val="-9.0140845070422679E-2"/>
                </c:manualLayout>
              </c:layout>
              <c:tx>
                <c:rich>
                  <a:bodyPr/>
                  <a:lstStyle/>
                  <a:p>
                    <a:fld id="{07EDE9DA-7225-46B3-9B52-0D578B79452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D7D-4934-BD69-63CE50C33E2E}"/>
                </c:ext>
              </c:extLst>
            </c:dLbl>
            <c:dLbl>
              <c:idx val="1"/>
              <c:layout>
                <c:manualLayout>
                  <c:x val="-0.10648918469217979"/>
                  <c:y val="-9.7652582159624413E-2"/>
                </c:manualLayout>
              </c:layout>
              <c:tx>
                <c:rich>
                  <a:bodyPr/>
                  <a:lstStyle/>
                  <a:p>
                    <a:fld id="{34D5B09B-8122-497E-8A3E-FB50A1BA590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D7D-4934-BD69-63CE50C33E2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Dashboard!$H$138:$H$139</c:f>
              <c:numCache>
                <c:formatCode>0%</c:formatCode>
                <c:ptCount val="2"/>
                <c:pt idx="0">
                  <c:v>0.45887710845095869</c:v>
                </c:pt>
                <c:pt idx="1">
                  <c:v>0.45887710845095869</c:v>
                </c:pt>
              </c:numCache>
            </c:numRef>
          </c:xVal>
          <c:yVal>
            <c:numRef>
              <c:f>Dashboard!$F$138:$F$139</c:f>
              <c:numCache>
                <c:formatCode>0%</c:formatCode>
                <c:ptCount val="2"/>
                <c:pt idx="0">
                  <c:v>9.3654733729669482E-3</c:v>
                </c:pt>
                <c:pt idx="1">
                  <c:v>9.3654733729669482E-3</c:v>
                </c:pt>
              </c:numCache>
            </c:numRef>
          </c:yVal>
          <c:smooth val="0"/>
          <c:extLst>
            <c:ext xmlns:c15="http://schemas.microsoft.com/office/drawing/2012/chart" uri="{02D57815-91ED-43cb-92C2-25804820EDAC}">
              <c15:datalabelsRange>
                <c15:f>Dashboard!$D$4:$D$5</c15:f>
                <c15:dlblRangeCache>
                  <c:ptCount val="2"/>
                  <c:pt idx="0">
                    <c:v>Barking and Dagenham</c:v>
                  </c:pt>
                  <c:pt idx="1">
                    <c:v>Barking and Dagenham</c:v>
                  </c:pt>
                </c15:dlblRangeCache>
              </c15:datalabelsRange>
            </c:ext>
            <c:ext xmlns:c16="http://schemas.microsoft.com/office/drawing/2014/chart" uri="{C3380CC4-5D6E-409C-BE32-E72D297353CC}">
              <c16:uniqueId val="{00000004-2D7D-4934-BD69-63CE50C33E2E}"/>
            </c:ext>
          </c:extLst>
        </c:ser>
        <c:dLbls>
          <c:showLegendKey val="0"/>
          <c:showVal val="0"/>
          <c:showCatName val="0"/>
          <c:showSerName val="0"/>
          <c:showPercent val="0"/>
          <c:showBubbleSize val="0"/>
        </c:dLbls>
        <c:axId val="329285920"/>
        <c:axId val="329286312"/>
      </c:scatterChart>
      <c:valAx>
        <c:axId val="32928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Complexity score</a:t>
                </a:r>
              </a:p>
            </c:rich>
          </c:tx>
          <c:layout>
            <c:manualLayout>
              <c:xMode val="edge"/>
              <c:yMode val="edge"/>
              <c:x val="0.77882762518577064"/>
              <c:y val="0.9192189218690898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286312"/>
        <c:crosses val="autoZero"/>
        <c:crossBetween val="midCat"/>
      </c:valAx>
      <c:valAx>
        <c:axId val="3292863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London GVA</a:t>
                </a:r>
              </a:p>
            </c:rich>
          </c:tx>
          <c:layout>
            <c:manualLayout>
              <c:xMode val="edge"/>
              <c:yMode val="edge"/>
              <c:x val="2.4489797492514703E-2"/>
              <c:y val="4.87366932923304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28592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68713910761155"/>
          <c:y val="4.3010765930301009E-2"/>
          <c:w val="0.84358512685914255"/>
          <c:h val="0.81073969896774156"/>
        </c:manualLayout>
      </c:layout>
      <c:scatterChart>
        <c:scatterStyle val="lineMarker"/>
        <c:varyColors val="0"/>
        <c:ser>
          <c:idx val="1"/>
          <c:order val="0"/>
          <c:tx>
            <c:v>GVA</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0"/>
          </c:trendline>
          <c:xVal>
            <c:numRef>
              <c:f>'Borough business Size'!$I$9:$I$41</c:f>
              <c:numCache>
                <c:formatCode>0%</c:formatCode>
                <c:ptCount val="33"/>
                <c:pt idx="0">
                  <c:v>0.88318356867779202</c:v>
                </c:pt>
                <c:pt idx="1">
                  <c:v>0.91317485898468975</c:v>
                </c:pt>
                <c:pt idx="2">
                  <c:v>0.87771601819100553</c:v>
                </c:pt>
                <c:pt idx="3">
                  <c:v>0.89489671931956261</c:v>
                </c:pt>
                <c:pt idx="4">
                  <c:v>0.89513766842413589</c:v>
                </c:pt>
                <c:pt idx="5">
                  <c:v>0.84861131097999709</c:v>
                </c:pt>
                <c:pt idx="6">
                  <c:v>0.79334916864608074</c:v>
                </c:pt>
                <c:pt idx="7">
                  <c:v>0.88745109840505565</c:v>
                </c:pt>
                <c:pt idx="8">
                  <c:v>0.89533093894304772</c:v>
                </c:pt>
                <c:pt idx="9">
                  <c:v>0.88484424221211055</c:v>
                </c:pt>
                <c:pt idx="10">
                  <c:v>0.88726142920550377</c:v>
                </c:pt>
                <c:pt idx="11">
                  <c:v>0.89430125325135967</c:v>
                </c:pt>
                <c:pt idx="12">
                  <c:v>0.85615491009681877</c:v>
                </c:pt>
                <c:pt idx="13">
                  <c:v>0.9098484848484848</c:v>
                </c:pt>
                <c:pt idx="14">
                  <c:v>0.92516129032258065</c:v>
                </c:pt>
                <c:pt idx="15">
                  <c:v>0.87443130118289358</c:v>
                </c:pt>
                <c:pt idx="16">
                  <c:v>0.85084856396866837</c:v>
                </c:pt>
                <c:pt idx="17">
                  <c:v>0.87580372250423011</c:v>
                </c:pt>
                <c:pt idx="18">
                  <c:v>0.84745359352689198</c:v>
                </c:pt>
                <c:pt idx="19">
                  <c:v>0.85471456061577933</c:v>
                </c:pt>
                <c:pt idx="20">
                  <c:v>0.88184584178498981</c:v>
                </c:pt>
                <c:pt idx="21">
                  <c:v>0.87100893997445716</c:v>
                </c:pt>
                <c:pt idx="22">
                  <c:v>0.9056517775752051</c:v>
                </c:pt>
                <c:pt idx="23">
                  <c:v>0.89471577261809443</c:v>
                </c:pt>
                <c:pt idx="24">
                  <c:v>0.89360942520528386</c:v>
                </c:pt>
                <c:pt idx="25">
                  <c:v>0.9159891598915989</c:v>
                </c:pt>
                <c:pt idx="26">
                  <c:v>0.90334829133586469</c:v>
                </c:pt>
                <c:pt idx="27">
                  <c:v>0.82914847161572047</c:v>
                </c:pt>
                <c:pt idx="28">
                  <c:v>0.89008620689655171</c:v>
                </c:pt>
                <c:pt idx="29">
                  <c:v>0.8568826437678897</c:v>
                </c:pt>
                <c:pt idx="30">
                  <c:v>0.90743099787685777</c:v>
                </c:pt>
                <c:pt idx="31">
                  <c:v>0.90005260389268804</c:v>
                </c:pt>
                <c:pt idx="32">
                  <c:v>0.80823612583951931</c:v>
                </c:pt>
              </c:numCache>
            </c:numRef>
          </c:xVal>
          <c:yVal>
            <c:numRef>
              <c:f>'Borough business Size'!$J$9:$J$41</c:f>
              <c:numCache>
                <c:formatCode>0%</c:formatCode>
                <c:ptCount val="33"/>
                <c:pt idx="0">
                  <c:v>9.3654733729669482E-3</c:v>
                </c:pt>
                <c:pt idx="1">
                  <c:v>2.584378714501645E-2</c:v>
                </c:pt>
                <c:pt idx="2">
                  <c:v>1.2086067439820592E-2</c:v>
                </c:pt>
                <c:pt idx="3">
                  <c:v>2.2234564576881562E-2</c:v>
                </c:pt>
                <c:pt idx="4">
                  <c:v>1.8410102581285719E-2</c:v>
                </c:pt>
                <c:pt idx="5">
                  <c:v>7.8344398560391715E-2</c:v>
                </c:pt>
                <c:pt idx="6">
                  <c:v>0.11931364356539539</c:v>
                </c:pt>
                <c:pt idx="7">
                  <c:v>1.9100858673642206E-2</c:v>
                </c:pt>
                <c:pt idx="8">
                  <c:v>2.4513650079561383E-2</c:v>
                </c:pt>
                <c:pt idx="9">
                  <c:v>1.6489314838200386E-2</c:v>
                </c:pt>
                <c:pt idx="10">
                  <c:v>1.085945084906957E-2</c:v>
                </c:pt>
                <c:pt idx="11">
                  <c:v>1.921937568567646E-2</c:v>
                </c:pt>
                <c:pt idx="12">
                  <c:v>2.8069052194789969E-2</c:v>
                </c:pt>
                <c:pt idx="13">
                  <c:v>1.4262560836905018E-2</c:v>
                </c:pt>
                <c:pt idx="14">
                  <c:v>1.5420064300252258E-2</c:v>
                </c:pt>
                <c:pt idx="15">
                  <c:v>1.4130071937172072E-2</c:v>
                </c:pt>
                <c:pt idx="16">
                  <c:v>3.271366393148141E-2</c:v>
                </c:pt>
                <c:pt idx="17">
                  <c:v>3.1600279226138998E-2</c:v>
                </c:pt>
                <c:pt idx="18">
                  <c:v>4.3743520910880899E-2</c:v>
                </c:pt>
                <c:pt idx="19">
                  <c:v>2.9331364386269546E-2</c:v>
                </c:pt>
                <c:pt idx="20">
                  <c:v>1.2050581995413933E-2</c:v>
                </c:pt>
                <c:pt idx="21">
                  <c:v>2.7188829894171988E-2</c:v>
                </c:pt>
                <c:pt idx="22">
                  <c:v>1.2421835943460925E-2</c:v>
                </c:pt>
                <c:pt idx="23">
                  <c:v>1.3158322434075114E-2</c:v>
                </c:pt>
                <c:pt idx="24">
                  <c:v>1.7852038138503029E-2</c:v>
                </c:pt>
                <c:pt idx="25">
                  <c:v>1.2503208492609642E-2</c:v>
                </c:pt>
                <c:pt idx="26">
                  <c:v>1.7929357593207448E-2</c:v>
                </c:pt>
                <c:pt idx="27">
                  <c:v>3.6889676370059445E-2</c:v>
                </c:pt>
                <c:pt idx="28">
                  <c:v>1.1065389848231535E-2</c:v>
                </c:pt>
                <c:pt idx="29">
                  <c:v>6.9609991917362127E-2</c:v>
                </c:pt>
                <c:pt idx="30">
                  <c:v>1.1428580750407178E-2</c:v>
                </c:pt>
                <c:pt idx="31">
                  <c:v>2.7052002723706777E-2</c:v>
                </c:pt>
                <c:pt idx="32">
                  <c:v>0.14579891880699244</c:v>
                </c:pt>
              </c:numCache>
            </c:numRef>
          </c:yVal>
          <c:smooth val="0"/>
          <c:extLst>
            <c:ext xmlns:c16="http://schemas.microsoft.com/office/drawing/2014/chart" uri="{C3380CC4-5D6E-409C-BE32-E72D297353CC}">
              <c16:uniqueId val="{00000001-FDD1-46DA-874C-AFC648B1C27A}"/>
            </c:ext>
          </c:extLst>
        </c:ser>
        <c:ser>
          <c:idx val="0"/>
          <c:order val="1"/>
          <c:tx>
            <c:v>example boroughs</c:v>
          </c:tx>
          <c:spPr>
            <a:ln w="25400" cap="rnd">
              <a:noFill/>
              <a:round/>
            </a:ln>
            <a:effectLst/>
          </c:spPr>
          <c:marker>
            <c:symbol val="circle"/>
            <c:size val="5"/>
            <c:spPr>
              <a:solidFill>
                <a:schemeClr val="accent1"/>
              </a:solidFill>
              <a:ln w="9525">
                <a:solidFill>
                  <a:schemeClr val="accent1"/>
                </a:solidFill>
              </a:ln>
              <a:effectLst/>
            </c:spPr>
          </c:marker>
          <c:dLbls>
            <c:dLbl>
              <c:idx val="0"/>
              <c:layout>
                <c:manualLayout>
                  <c:x val="-2.2222222222222223E-2"/>
                  <c:y val="-0.14467257631101249"/>
                </c:manualLayout>
              </c:layout>
              <c:tx>
                <c:rich>
                  <a:bodyPr/>
                  <a:lstStyle/>
                  <a:p>
                    <a:fld id="{D6E5983F-5C35-4C9F-9C78-CA473D4A50A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DD1-46DA-874C-AFC648B1C27A}"/>
                </c:ext>
              </c:extLst>
            </c:dLbl>
            <c:dLbl>
              <c:idx val="1"/>
              <c:layout>
                <c:manualLayout>
                  <c:x val="3.9999999999999918E-2"/>
                  <c:y val="-0.32844584892229861"/>
                </c:manualLayout>
              </c:layout>
              <c:tx>
                <c:rich>
                  <a:bodyPr/>
                  <a:lstStyle/>
                  <a:p>
                    <a:fld id="{E4BB372E-76EE-4CE9-98C7-659EE7E3E1B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DD1-46DA-874C-AFC648B1C27A}"/>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Dashboard!$E$138:$E$139</c:f>
              <c:numCache>
                <c:formatCode>0%</c:formatCode>
                <c:ptCount val="2"/>
                <c:pt idx="0">
                  <c:v>0.88318356867779202</c:v>
                </c:pt>
                <c:pt idx="1">
                  <c:v>0.88318356867779202</c:v>
                </c:pt>
              </c:numCache>
            </c:numRef>
          </c:xVal>
          <c:yVal>
            <c:numRef>
              <c:f>Dashboard!$F$138:$F$139</c:f>
              <c:numCache>
                <c:formatCode>0%</c:formatCode>
                <c:ptCount val="2"/>
                <c:pt idx="0">
                  <c:v>9.3654733729669482E-3</c:v>
                </c:pt>
                <c:pt idx="1">
                  <c:v>9.3654733729669482E-3</c:v>
                </c:pt>
              </c:numCache>
            </c:numRef>
          </c:yVal>
          <c:smooth val="0"/>
          <c:extLst>
            <c:ext xmlns:c15="http://schemas.microsoft.com/office/drawing/2012/chart" uri="{02D57815-91ED-43cb-92C2-25804820EDAC}">
              <c15:datalabelsRange>
                <c15:f>Dashboard!$D$4:$D$5</c15:f>
                <c15:dlblRangeCache>
                  <c:ptCount val="2"/>
                  <c:pt idx="0">
                    <c:v>Barking and Dagenham</c:v>
                  </c:pt>
                  <c:pt idx="1">
                    <c:v>Barking and Dagenham</c:v>
                  </c:pt>
                </c15:dlblRangeCache>
              </c15:datalabelsRange>
            </c:ext>
            <c:ext xmlns:c16="http://schemas.microsoft.com/office/drawing/2014/chart" uri="{C3380CC4-5D6E-409C-BE32-E72D297353CC}">
              <c16:uniqueId val="{00000004-FDD1-46DA-874C-AFC648B1C27A}"/>
            </c:ext>
          </c:extLst>
        </c:ser>
        <c:dLbls>
          <c:showLegendKey val="0"/>
          <c:showVal val="0"/>
          <c:showCatName val="0"/>
          <c:showSerName val="0"/>
          <c:showPercent val="0"/>
          <c:showBubbleSize val="0"/>
        </c:dLbls>
        <c:axId val="329287096"/>
        <c:axId val="329287488"/>
      </c:scatterChart>
      <c:valAx>
        <c:axId val="3292870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 micro-businesses in business base</a:t>
                </a:r>
              </a:p>
            </c:rich>
          </c:tx>
          <c:layout>
            <c:manualLayout>
              <c:xMode val="edge"/>
              <c:yMode val="edge"/>
              <c:x val="0.55519387576552925"/>
              <c:y val="0.9207337383662697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287488"/>
        <c:crosses val="autoZero"/>
        <c:crossBetween val="midCat"/>
      </c:valAx>
      <c:valAx>
        <c:axId val="32928748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 London's total GVA</a:t>
                </a:r>
              </a:p>
            </c:rich>
          </c:tx>
          <c:layout>
            <c:manualLayout>
              <c:xMode val="edge"/>
              <c:yMode val="edge"/>
              <c:x val="1.7834391326668073E-2"/>
              <c:y val="3.475436077462284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2870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'Borough business Size'!$H$8</c:f>
              <c:strCache>
                <c:ptCount val="1"/>
                <c:pt idx="0">
                  <c:v>% of London total</c:v>
                </c:pt>
              </c:strCache>
            </c:strRef>
          </c:tx>
          <c:spPr>
            <a:ln w="1905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poly"/>
            <c:order val="2"/>
            <c:dispRSqr val="0"/>
            <c:dispEq val="0"/>
          </c:trendline>
          <c:xVal>
            <c:numRef>
              <c:f>'Borough business Size'!$I$9:$I$41</c:f>
              <c:numCache>
                <c:formatCode>0%</c:formatCode>
                <c:ptCount val="33"/>
                <c:pt idx="0">
                  <c:v>0.88318356867779202</c:v>
                </c:pt>
                <c:pt idx="1">
                  <c:v>0.91317485898468975</c:v>
                </c:pt>
                <c:pt idx="2">
                  <c:v>0.87771601819100553</c:v>
                </c:pt>
                <c:pt idx="3">
                  <c:v>0.89489671931956261</c:v>
                </c:pt>
                <c:pt idx="4">
                  <c:v>0.89513766842413589</c:v>
                </c:pt>
                <c:pt idx="5">
                  <c:v>0.84861131097999709</c:v>
                </c:pt>
                <c:pt idx="6">
                  <c:v>0.79334916864608074</c:v>
                </c:pt>
                <c:pt idx="7">
                  <c:v>0.88745109840505565</c:v>
                </c:pt>
                <c:pt idx="8">
                  <c:v>0.89533093894304772</c:v>
                </c:pt>
                <c:pt idx="9">
                  <c:v>0.88484424221211055</c:v>
                </c:pt>
                <c:pt idx="10">
                  <c:v>0.88726142920550377</c:v>
                </c:pt>
                <c:pt idx="11">
                  <c:v>0.89430125325135967</c:v>
                </c:pt>
                <c:pt idx="12">
                  <c:v>0.85615491009681877</c:v>
                </c:pt>
                <c:pt idx="13">
                  <c:v>0.9098484848484848</c:v>
                </c:pt>
                <c:pt idx="14">
                  <c:v>0.92516129032258065</c:v>
                </c:pt>
                <c:pt idx="15">
                  <c:v>0.87443130118289358</c:v>
                </c:pt>
                <c:pt idx="16">
                  <c:v>0.85084856396866837</c:v>
                </c:pt>
                <c:pt idx="17">
                  <c:v>0.87580372250423011</c:v>
                </c:pt>
                <c:pt idx="18">
                  <c:v>0.84745359352689198</c:v>
                </c:pt>
                <c:pt idx="19">
                  <c:v>0.85471456061577933</c:v>
                </c:pt>
                <c:pt idx="20">
                  <c:v>0.88184584178498981</c:v>
                </c:pt>
                <c:pt idx="21">
                  <c:v>0.87100893997445716</c:v>
                </c:pt>
                <c:pt idx="22">
                  <c:v>0.9056517775752051</c:v>
                </c:pt>
                <c:pt idx="23">
                  <c:v>0.89471577261809443</c:v>
                </c:pt>
                <c:pt idx="24">
                  <c:v>0.89360942520528386</c:v>
                </c:pt>
                <c:pt idx="25">
                  <c:v>0.9159891598915989</c:v>
                </c:pt>
                <c:pt idx="26">
                  <c:v>0.90334829133586469</c:v>
                </c:pt>
                <c:pt idx="27">
                  <c:v>0.82914847161572047</c:v>
                </c:pt>
                <c:pt idx="28">
                  <c:v>0.89008620689655171</c:v>
                </c:pt>
                <c:pt idx="29">
                  <c:v>0.8568826437678897</c:v>
                </c:pt>
                <c:pt idx="30">
                  <c:v>0.90743099787685777</c:v>
                </c:pt>
                <c:pt idx="31">
                  <c:v>0.90005260389268804</c:v>
                </c:pt>
                <c:pt idx="32">
                  <c:v>0.80823612583951931</c:v>
                </c:pt>
              </c:numCache>
            </c:numRef>
          </c:xVal>
          <c:yVal>
            <c:numRef>
              <c:f>'Borough business Size'!$H$9:$H$41</c:f>
              <c:numCache>
                <c:formatCode>0.0%</c:formatCode>
                <c:ptCount val="33"/>
                <c:pt idx="0">
                  <c:v>1.3709961281239001E-2</c:v>
                </c:pt>
                <c:pt idx="1">
                  <c:v>4.3681802182330164E-2</c:v>
                </c:pt>
                <c:pt idx="2">
                  <c:v>1.7414642731432593E-2</c:v>
                </c:pt>
                <c:pt idx="3">
                  <c:v>2.8968673002463922E-2</c:v>
                </c:pt>
                <c:pt idx="4">
                  <c:v>3.0042238648363251E-2</c:v>
                </c:pt>
                <c:pt idx="5">
                  <c:v>6.1149243224216825E-2</c:v>
                </c:pt>
                <c:pt idx="6">
                  <c:v>4.8160858852516718E-2</c:v>
                </c:pt>
                <c:pt idx="7">
                  <c:v>2.924146427314326E-2</c:v>
                </c:pt>
                <c:pt idx="8">
                  <c:v>3.4301302358324536E-2</c:v>
                </c:pt>
                <c:pt idx="9">
                  <c:v>2.5140795494544173E-2</c:v>
                </c:pt>
                <c:pt idx="10">
                  <c:v>1.9825765575501583E-2</c:v>
                </c:pt>
                <c:pt idx="11">
                  <c:v>3.7214009151707146E-2</c:v>
                </c:pt>
                <c:pt idx="12">
                  <c:v>2.5448785638859557E-2</c:v>
                </c:pt>
                <c:pt idx="13">
                  <c:v>2.3231256599788808E-2</c:v>
                </c:pt>
                <c:pt idx="14">
                  <c:v>2.7279127067933825E-2</c:v>
                </c:pt>
                <c:pt idx="15">
                  <c:v>1.9341781063005985E-2</c:v>
                </c:pt>
                <c:pt idx="16">
                  <c:v>2.6962337205209432E-2</c:v>
                </c:pt>
                <c:pt idx="17">
                  <c:v>2.6003167898627243E-2</c:v>
                </c:pt>
                <c:pt idx="18">
                  <c:v>3.697641675466385E-2</c:v>
                </c:pt>
                <c:pt idx="19">
                  <c:v>2.7437521999296024E-2</c:v>
                </c:pt>
                <c:pt idx="20">
                  <c:v>1.7353044702569518E-2</c:v>
                </c:pt>
                <c:pt idx="21">
                  <c:v>2.7560718057022177E-2</c:v>
                </c:pt>
                <c:pt idx="22">
                  <c:v>1.9306582189369939E-2</c:v>
                </c:pt>
                <c:pt idx="23">
                  <c:v>2.1981696585709257E-2</c:v>
                </c:pt>
                <c:pt idx="24">
                  <c:v>2.4648011263639562E-2</c:v>
                </c:pt>
                <c:pt idx="25">
                  <c:v>2.597676874340021E-2</c:v>
                </c:pt>
                <c:pt idx="26">
                  <c:v>2.5492784230904612E-2</c:v>
                </c:pt>
                <c:pt idx="27">
                  <c:v>3.2242168250615981E-2</c:v>
                </c:pt>
                <c:pt idx="28">
                  <c:v>1.633227736712425E-2</c:v>
                </c:pt>
                <c:pt idx="29">
                  <c:v>3.3817317845828934E-2</c:v>
                </c:pt>
                <c:pt idx="30">
                  <c:v>2.0723336853220697E-2</c:v>
                </c:pt>
                <c:pt idx="31">
                  <c:v>3.3456529391059489E-2</c:v>
                </c:pt>
                <c:pt idx="32">
                  <c:v>9.9577613516367472E-2</c:v>
                </c:pt>
              </c:numCache>
            </c:numRef>
          </c:yVal>
          <c:smooth val="0"/>
          <c:extLst>
            <c:ext xmlns:c16="http://schemas.microsoft.com/office/drawing/2014/chart" uri="{C3380CC4-5D6E-409C-BE32-E72D297353CC}">
              <c16:uniqueId val="{00000001-0F97-43F1-B6B4-9A96DC7DC1C0}"/>
            </c:ext>
          </c:extLst>
        </c:ser>
        <c:ser>
          <c:idx val="1"/>
          <c:order val="1"/>
          <c:tx>
            <c:v>example boroughs</c:v>
          </c:tx>
          <c:spPr>
            <a:ln w="25400" cap="rnd">
              <a:noFill/>
              <a:round/>
            </a:ln>
            <a:effectLst/>
          </c:spPr>
          <c:marker>
            <c:symbol val="circle"/>
            <c:size val="5"/>
            <c:spPr>
              <a:solidFill>
                <a:schemeClr val="accent2"/>
              </a:solidFill>
              <a:ln w="9525">
                <a:solidFill>
                  <a:schemeClr val="accent2"/>
                </a:solidFill>
              </a:ln>
              <a:effectLst/>
            </c:spPr>
          </c:marker>
          <c:dLbls>
            <c:dLbl>
              <c:idx val="0"/>
              <c:layout>
                <c:manualLayout>
                  <c:x val="-1.5225663515234055E-2"/>
                  <c:y val="-0.12716759147130566"/>
                </c:manualLayout>
              </c:layout>
              <c:tx>
                <c:rich>
                  <a:bodyPr/>
                  <a:lstStyle/>
                  <a:p>
                    <a:fld id="{9F718E6A-91CD-4F73-8676-9A31E0B887F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F97-43F1-B6B4-9A96DC7DC1C0}"/>
                </c:ext>
              </c:extLst>
            </c:dLbl>
            <c:dLbl>
              <c:idx val="1"/>
              <c:layout>
                <c:manualLayout>
                  <c:x val="0.15660682472812171"/>
                  <c:y val="-0.250481619564693"/>
                </c:manualLayout>
              </c:layout>
              <c:tx>
                <c:rich>
                  <a:bodyPr/>
                  <a:lstStyle/>
                  <a:p>
                    <a:fld id="{9A09F2D7-BA18-4F42-A7C3-746640990FA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F97-43F1-B6B4-9A96DC7DC1C0}"/>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Dashboard!$E$138:$E$139</c:f>
              <c:numCache>
                <c:formatCode>0%</c:formatCode>
                <c:ptCount val="2"/>
                <c:pt idx="0">
                  <c:v>0.88318356867779202</c:v>
                </c:pt>
                <c:pt idx="1">
                  <c:v>0.88318356867779202</c:v>
                </c:pt>
              </c:numCache>
            </c:numRef>
          </c:xVal>
          <c:yVal>
            <c:numRef>
              <c:f>Dashboard!$D$138:$D$139</c:f>
              <c:numCache>
                <c:formatCode>0%</c:formatCode>
                <c:ptCount val="2"/>
                <c:pt idx="0">
                  <c:v>1.3709961281239001E-2</c:v>
                </c:pt>
                <c:pt idx="1">
                  <c:v>1.3709961281239001E-2</c:v>
                </c:pt>
              </c:numCache>
            </c:numRef>
          </c:yVal>
          <c:smooth val="0"/>
          <c:extLst>
            <c:ext xmlns:c15="http://schemas.microsoft.com/office/drawing/2012/chart" uri="{02D57815-91ED-43cb-92C2-25804820EDAC}">
              <c15:datalabelsRange>
                <c15:f>Dashboard!$D$4:$D$5</c15:f>
                <c15:dlblRangeCache>
                  <c:ptCount val="2"/>
                  <c:pt idx="0">
                    <c:v>Barking and Dagenham</c:v>
                  </c:pt>
                  <c:pt idx="1">
                    <c:v>Barking and Dagenham</c:v>
                  </c:pt>
                </c15:dlblRangeCache>
              </c15:datalabelsRange>
            </c:ext>
            <c:ext xmlns:c16="http://schemas.microsoft.com/office/drawing/2014/chart" uri="{C3380CC4-5D6E-409C-BE32-E72D297353CC}">
              <c16:uniqueId val="{00000004-0F97-43F1-B6B4-9A96DC7DC1C0}"/>
            </c:ext>
          </c:extLst>
        </c:ser>
        <c:dLbls>
          <c:showLegendKey val="0"/>
          <c:showVal val="0"/>
          <c:showCatName val="0"/>
          <c:showSerName val="0"/>
          <c:showPercent val="0"/>
          <c:showBubbleSize val="0"/>
        </c:dLbls>
        <c:axId val="329288272"/>
        <c:axId val="329288664"/>
      </c:scatterChart>
      <c:valAx>
        <c:axId val="3292882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Share of micro-businesses in business base</a:t>
                </a:r>
                <a:endParaRPr lang="en-GB" sz="1000">
                  <a:effectLst/>
                </a:endParaRPr>
              </a:p>
            </c:rich>
          </c:tx>
          <c:layout>
            <c:manualLayout>
              <c:xMode val="edge"/>
              <c:yMode val="edge"/>
              <c:x val="0.52505932593222815"/>
              <c:y val="0.8974000564726237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288664"/>
        <c:crosses val="autoZero"/>
        <c:crossBetween val="midCat"/>
      </c:valAx>
      <c:valAx>
        <c:axId val="329288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 London's total business base</a:t>
                </a:r>
              </a:p>
            </c:rich>
          </c:tx>
          <c:layout>
            <c:manualLayout>
              <c:xMode val="edge"/>
              <c:yMode val="edge"/>
              <c:x val="1.7834391326668073E-2"/>
              <c:y val="4.323192959479223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2882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9461807888347"/>
          <c:y val="4.1121507431454096E-2"/>
          <c:w val="0.84570279397669146"/>
          <c:h val="0.81234286918621512"/>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'Borough business Size'!$R$9:$R$41</c:f>
              <c:numCache>
                <c:formatCode>0.00</c:formatCode>
                <c:ptCount val="33"/>
                <c:pt idx="0">
                  <c:v>1.5824323569929206</c:v>
                </c:pt>
                <c:pt idx="1">
                  <c:v>1.0905119803509853</c:v>
                </c:pt>
                <c:pt idx="2">
                  <c:v>1.93466176464683</c:v>
                </c:pt>
                <c:pt idx="3">
                  <c:v>0.79162827286756754</c:v>
                </c:pt>
                <c:pt idx="4">
                  <c:v>1.9970495838988556</c:v>
                </c:pt>
                <c:pt idx="5">
                  <c:v>0.70438880817879834</c:v>
                </c:pt>
                <c:pt idx="6">
                  <c:v>0.78864298108533615</c:v>
                </c:pt>
                <c:pt idx="7">
                  <c:v>0.96446075903623696</c:v>
                </c:pt>
                <c:pt idx="8">
                  <c:v>0.61198733104666503</c:v>
                </c:pt>
                <c:pt idx="9">
                  <c:v>0.85088567776853219</c:v>
                </c:pt>
                <c:pt idx="10">
                  <c:v>0.5673057076431981</c:v>
                </c:pt>
                <c:pt idx="11">
                  <c:v>0.65541182759413441</c:v>
                </c:pt>
                <c:pt idx="12">
                  <c:v>0.79621042884161253</c:v>
                </c:pt>
                <c:pt idx="13">
                  <c:v>0.67782167489082701</c:v>
                </c:pt>
                <c:pt idx="14">
                  <c:v>0.75808181770500771</c:v>
                </c:pt>
                <c:pt idx="15">
                  <c:v>0.5207385274020907</c:v>
                </c:pt>
                <c:pt idx="16">
                  <c:v>0.64918198785824166</c:v>
                </c:pt>
                <c:pt idx="17">
                  <c:v>0.66684410161088137</c:v>
                </c:pt>
                <c:pt idx="18">
                  <c:v>0.57443202030683416</c:v>
                </c:pt>
                <c:pt idx="19">
                  <c:v>0.82518326946797171</c:v>
                </c:pt>
                <c:pt idx="20">
                  <c:v>0.64496473846271285</c:v>
                </c:pt>
                <c:pt idx="21">
                  <c:v>0.63446801018511589</c:v>
                </c:pt>
                <c:pt idx="22">
                  <c:v>0.51082747390076244</c:v>
                </c:pt>
                <c:pt idx="23">
                  <c:v>0.70790363586664817</c:v>
                </c:pt>
                <c:pt idx="24">
                  <c:v>0.54720835053538608</c:v>
                </c:pt>
                <c:pt idx="25">
                  <c:v>0.54274036374539836</c:v>
                </c:pt>
                <c:pt idx="26">
                  <c:v>0.6288951030311194</c:v>
                </c:pt>
                <c:pt idx="27">
                  <c:v>0.5371991249051371</c:v>
                </c:pt>
                <c:pt idx="28">
                  <c:v>0.50694968780087213</c:v>
                </c:pt>
                <c:pt idx="29">
                  <c:v>0.99783723374820288</c:v>
                </c:pt>
                <c:pt idx="30">
                  <c:v>0.5548023992259834</c:v>
                </c:pt>
                <c:pt idx="31">
                  <c:v>0.57556459988738118</c:v>
                </c:pt>
                <c:pt idx="32">
                  <c:v>0.45887710845095869</c:v>
                </c:pt>
              </c:numCache>
            </c:numRef>
          </c:xVal>
          <c:yVal>
            <c:numRef>
              <c:f>'Borough business Size'!$Q$9:$Q$41</c:f>
              <c:numCache>
                <c:formatCode>#,##0</c:formatCode>
                <c:ptCount val="33"/>
                <c:pt idx="0">
                  <c:v>1080838.2137628112</c:v>
                </c:pt>
                <c:pt idx="1">
                  <c:v>1044419.2817858298</c:v>
                </c:pt>
                <c:pt idx="2">
                  <c:v>2302271.1308826972</c:v>
                </c:pt>
                <c:pt idx="3">
                  <c:v>445366.06009310199</c:v>
                </c:pt>
                <c:pt idx="4">
                  <c:v>430041.49377593357</c:v>
                </c:pt>
                <c:pt idx="5">
                  <c:v>910680.10075566755</c:v>
                </c:pt>
                <c:pt idx="6">
                  <c:v>534588.4884346422</c:v>
                </c:pt>
                <c:pt idx="7">
                  <c:v>1545036.0510260677</c:v>
                </c:pt>
                <c:pt idx="8">
                  <c:v>593490.34136014828</c:v>
                </c:pt>
                <c:pt idx="9">
                  <c:v>878660.12128212536</c:v>
                </c:pt>
                <c:pt idx="10">
                  <c:v>481316.61442006269</c:v>
                </c:pt>
                <c:pt idx="11">
                  <c:v>488432.36409608094</c:v>
                </c:pt>
                <c:pt idx="12">
                  <c:v>586360.69812540407</c:v>
                </c:pt>
                <c:pt idx="13">
                  <c:v>529830.50847457629</c:v>
                </c:pt>
                <c:pt idx="14">
                  <c:v>775813.34209661523</c:v>
                </c:pt>
                <c:pt idx="15">
                  <c:v>435459.00490539597</c:v>
                </c:pt>
                <c:pt idx="16">
                  <c:v>919958.12979762733</c:v>
                </c:pt>
                <c:pt idx="17">
                  <c:v>908064.51612903224</c:v>
                </c:pt>
                <c:pt idx="18">
                  <c:v>370335.61891014071</c:v>
                </c:pt>
                <c:pt idx="19">
                  <c:v>518489.7671136203</c:v>
                </c:pt>
                <c:pt idx="20">
                  <c:v>790206.36586218968</c:v>
                </c:pt>
                <c:pt idx="21">
                  <c:v>485330.42846768338</c:v>
                </c:pt>
                <c:pt idx="22">
                  <c:v>625649.91334488743</c:v>
                </c:pt>
                <c:pt idx="23">
                  <c:v>468707.75347912527</c:v>
                </c:pt>
                <c:pt idx="24">
                  <c:v>451628.86597938143</c:v>
                </c:pt>
                <c:pt idx="25">
                  <c:v>425976.38510445051</c:v>
                </c:pt>
                <c:pt idx="26">
                  <c:v>424144.4866920152</c:v>
                </c:pt>
                <c:pt idx="27">
                  <c:v>566333.80884450779</c:v>
                </c:pt>
                <c:pt idx="28">
                  <c:v>483758.26251180359</c:v>
                </c:pt>
                <c:pt idx="29">
                  <c:v>524116.09498680732</c:v>
                </c:pt>
                <c:pt idx="30">
                  <c:v>536076.96419027261</c:v>
                </c:pt>
                <c:pt idx="31">
                  <c:v>523295.45454545459</c:v>
                </c:pt>
                <c:pt idx="32">
                  <c:v>541055.51747772447</c:v>
                </c:pt>
              </c:numCache>
            </c:numRef>
          </c:yVal>
          <c:smooth val="0"/>
          <c:extLst>
            <c:ext xmlns:c16="http://schemas.microsoft.com/office/drawing/2014/chart" uri="{C3380CC4-5D6E-409C-BE32-E72D297353CC}">
              <c16:uniqueId val="{00000001-2135-466B-B842-1ACE4BCD8255}"/>
            </c:ext>
          </c:extLst>
        </c:ser>
        <c:ser>
          <c:idx val="1"/>
          <c:order val="1"/>
          <c:tx>
            <c:v>example boroughs</c:v>
          </c:tx>
          <c:spPr>
            <a:ln w="25400" cap="rnd">
              <a:noFill/>
              <a:round/>
            </a:ln>
            <a:effectLst/>
          </c:spPr>
          <c:marker>
            <c:symbol val="circle"/>
            <c:size val="5"/>
            <c:spPr>
              <a:solidFill>
                <a:schemeClr val="accent2"/>
              </a:solidFill>
              <a:ln w="9525">
                <a:solidFill>
                  <a:schemeClr val="accent2"/>
                </a:solidFill>
              </a:ln>
              <a:effectLst/>
            </c:spPr>
          </c:marker>
          <c:dLbls>
            <c:dLbl>
              <c:idx val="0"/>
              <c:layout>
                <c:manualLayout>
                  <c:x val="-0.14270267840771594"/>
                  <c:y val="8.9719652577717898E-2"/>
                </c:manualLayout>
              </c:layout>
              <c:tx>
                <c:rich>
                  <a:bodyPr/>
                  <a:lstStyle/>
                  <a:p>
                    <a:fld id="{DE03BDD7-DF63-4985-90BA-E08F75A4563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135-466B-B842-1ACE4BCD8255}"/>
                </c:ext>
              </c:extLst>
            </c:dLbl>
            <c:dLbl>
              <c:idx val="1"/>
              <c:layout>
                <c:manualLayout>
                  <c:x val="-0.185945914288842"/>
                  <c:y val="-0.15327107315360156"/>
                </c:manualLayout>
              </c:layout>
              <c:tx>
                <c:rich>
                  <a:bodyPr/>
                  <a:lstStyle/>
                  <a:p>
                    <a:fld id="{8F744DBA-11D9-4D32-A78A-3524319F20C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135-466B-B842-1ACE4BCD8255}"/>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Dashboard!$H$138:$H$139</c:f>
              <c:numCache>
                <c:formatCode>0%</c:formatCode>
                <c:ptCount val="2"/>
                <c:pt idx="0">
                  <c:v>0.45887710845095869</c:v>
                </c:pt>
                <c:pt idx="1">
                  <c:v>0.45887710845095869</c:v>
                </c:pt>
              </c:numCache>
            </c:numRef>
          </c:xVal>
          <c:yVal>
            <c:numRef>
              <c:f>Dashboard!$G$138:$G$139</c:f>
              <c:numCache>
                <c:formatCode>0%</c:formatCode>
                <c:ptCount val="2"/>
                <c:pt idx="0">
                  <c:v>541055.51747772447</c:v>
                </c:pt>
                <c:pt idx="1">
                  <c:v>541055.51747772447</c:v>
                </c:pt>
              </c:numCache>
            </c:numRef>
          </c:yVal>
          <c:smooth val="0"/>
          <c:extLst>
            <c:ext xmlns:c15="http://schemas.microsoft.com/office/drawing/2012/chart" uri="{02D57815-91ED-43cb-92C2-25804820EDAC}">
              <c15:datalabelsRange>
                <c15:f>Dashboard!$D$4:$D$5</c15:f>
                <c15:dlblRangeCache>
                  <c:ptCount val="2"/>
                  <c:pt idx="0">
                    <c:v>Barking and Dagenham</c:v>
                  </c:pt>
                  <c:pt idx="1">
                    <c:v>Barking and Dagenham</c:v>
                  </c:pt>
                </c15:dlblRangeCache>
              </c15:datalabelsRange>
            </c:ext>
            <c:ext xmlns:c16="http://schemas.microsoft.com/office/drawing/2014/chart" uri="{C3380CC4-5D6E-409C-BE32-E72D297353CC}">
              <c16:uniqueId val="{00000004-2135-466B-B842-1ACE4BCD8255}"/>
            </c:ext>
          </c:extLst>
        </c:ser>
        <c:dLbls>
          <c:showLegendKey val="0"/>
          <c:showVal val="0"/>
          <c:showCatName val="0"/>
          <c:showSerName val="0"/>
          <c:showPercent val="0"/>
          <c:showBubbleSize val="0"/>
        </c:dLbls>
        <c:axId val="329506072"/>
        <c:axId val="329506464"/>
      </c:scatterChart>
      <c:valAx>
        <c:axId val="3295060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Complexity score</a:t>
                </a:r>
              </a:p>
            </c:rich>
          </c:tx>
          <c:layout>
            <c:manualLayout>
              <c:xMode val="edge"/>
              <c:yMode val="edge"/>
              <c:x val="0.77558820590113542"/>
              <c:y val="0.925233622851901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506464"/>
        <c:crosses val="autoZero"/>
        <c:crossBetween val="midCat"/>
      </c:valAx>
      <c:valAx>
        <c:axId val="329506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GVA per business (£)</a:t>
                </a:r>
              </a:p>
            </c:rich>
          </c:tx>
          <c:layout>
            <c:manualLayout>
              <c:xMode val="edge"/>
              <c:yMode val="edge"/>
              <c:x val="6.4864853821689069E-3"/>
              <c:y val="6.080684695175420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506072"/>
        <c:crosses val="autoZero"/>
        <c:crossBetween val="midCat"/>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Top 10 sectors by % of micro-business turnover, borough level</a:t>
            </a:r>
            <a:r>
              <a:rPr lang="en-US" sz="1200" baseline="0"/>
              <a:t> and London-wide</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'Micro-Turnover'!$B$56</c:f>
              <c:strCache>
                <c:ptCount val="1"/>
                <c:pt idx="0">
                  <c:v>Barking and Dagenham</c:v>
                </c:pt>
              </c:strCache>
            </c:strRef>
          </c:tx>
          <c:spPr>
            <a:solidFill>
              <a:schemeClr val="accent1"/>
            </a:solidFill>
            <a:ln>
              <a:noFill/>
            </a:ln>
            <a:effectLst/>
          </c:spPr>
          <c:invertIfNegative val="0"/>
          <c:cat>
            <c:strRef>
              <c:f>'Micro-Turnover'!$C$55:$L$55</c:f>
              <c:strCache>
                <c:ptCount val="10"/>
                <c:pt idx="0">
                  <c:v>Wholesale 
and retail</c:v>
                </c:pt>
                <c:pt idx="1">
                  <c:v>Construction</c:v>
                </c:pt>
                <c:pt idx="2">
                  <c:v>Administrative 
and support</c:v>
                </c:pt>
                <c:pt idx="3">
                  <c:v>Transportation 
and storage</c:v>
                </c:pt>
                <c:pt idx="4">
                  <c:v>Professional, scientific 
and technical</c:v>
                </c:pt>
                <c:pt idx="5">
                  <c:v>Information and 
communication</c:v>
                </c:pt>
                <c:pt idx="6">
                  <c:v>Real estate 
activities</c:v>
                </c:pt>
                <c:pt idx="7">
                  <c:v>Water supply, 
sewerage etc</c:v>
                </c:pt>
                <c:pt idx="8">
                  <c:v>Manufacturing</c:v>
                </c:pt>
                <c:pt idx="9">
                  <c:v>Financial and 
insurance</c:v>
                </c:pt>
              </c:strCache>
            </c:strRef>
          </c:cat>
          <c:val>
            <c:numRef>
              <c:f>'Micro-Turnover'!$C$57:$L$57</c:f>
              <c:numCache>
                <c:formatCode>0%</c:formatCode>
                <c:ptCount val="10"/>
                <c:pt idx="0">
                  <c:v>0.43464403509997723</c:v>
                </c:pt>
                <c:pt idx="1">
                  <c:v>0.18091214153113441</c:v>
                </c:pt>
                <c:pt idx="2">
                  <c:v>7.3100923668252424E-2</c:v>
                </c:pt>
                <c:pt idx="3">
                  <c:v>7.2036557818175431E-2</c:v>
                </c:pt>
                <c:pt idx="4">
                  <c:v>6.6010377101839685E-2</c:v>
                </c:pt>
                <c:pt idx="5">
                  <c:v>3.5240830953224368E-2</c:v>
                </c:pt>
                <c:pt idx="6">
                  <c:v>2.5977789889866897E-2</c:v>
                </c:pt>
                <c:pt idx="7">
                  <c:v>2.5298990948287196E-2</c:v>
                </c:pt>
                <c:pt idx="8">
                  <c:v>1.803136994522336E-2</c:v>
                </c:pt>
                <c:pt idx="9">
                  <c:v>1.7108974315561153E-2</c:v>
                </c:pt>
              </c:numCache>
            </c:numRef>
          </c:val>
          <c:extLst>
            <c:ext xmlns:c16="http://schemas.microsoft.com/office/drawing/2014/chart" uri="{C3380CC4-5D6E-409C-BE32-E72D297353CC}">
              <c16:uniqueId val="{00000000-8FE9-4746-9236-CCD5621CC244}"/>
            </c:ext>
          </c:extLst>
        </c:ser>
        <c:ser>
          <c:idx val="2"/>
          <c:order val="1"/>
          <c:tx>
            <c:strRef>
              <c:f>'Micro-Turnover'!$B$58</c:f>
              <c:strCache>
                <c:ptCount val="1"/>
                <c:pt idx="0">
                  <c:v>Barking and Dagenham</c:v>
                </c:pt>
              </c:strCache>
            </c:strRef>
          </c:tx>
          <c:spPr>
            <a:solidFill>
              <a:schemeClr val="accent3"/>
            </a:solidFill>
            <a:ln>
              <a:noFill/>
            </a:ln>
            <a:effectLst/>
          </c:spPr>
          <c:invertIfNegative val="0"/>
          <c:cat>
            <c:strRef>
              <c:f>'Micro-Turnover'!$C$55:$L$55</c:f>
              <c:strCache>
                <c:ptCount val="10"/>
                <c:pt idx="0">
                  <c:v>Wholesale 
and retail</c:v>
                </c:pt>
                <c:pt idx="1">
                  <c:v>Construction</c:v>
                </c:pt>
                <c:pt idx="2">
                  <c:v>Administrative 
and support</c:v>
                </c:pt>
                <c:pt idx="3">
                  <c:v>Transportation 
and storage</c:v>
                </c:pt>
                <c:pt idx="4">
                  <c:v>Professional, scientific 
and technical</c:v>
                </c:pt>
                <c:pt idx="5">
                  <c:v>Information and 
communication</c:v>
                </c:pt>
                <c:pt idx="6">
                  <c:v>Real estate 
activities</c:v>
                </c:pt>
                <c:pt idx="7">
                  <c:v>Water supply, 
sewerage etc</c:v>
                </c:pt>
                <c:pt idx="8">
                  <c:v>Manufacturing</c:v>
                </c:pt>
                <c:pt idx="9">
                  <c:v>Financial and 
insurance</c:v>
                </c:pt>
              </c:strCache>
            </c:strRef>
          </c:cat>
          <c:val>
            <c:numRef>
              <c:f>'Micro-Turnover'!$C$59:$L$59</c:f>
              <c:numCache>
                <c:formatCode>0%</c:formatCode>
                <c:ptCount val="10"/>
                <c:pt idx="0">
                  <c:v>0.43464403509997729</c:v>
                </c:pt>
                <c:pt idx="1">
                  <c:v>0.18091214153113444</c:v>
                </c:pt>
                <c:pt idx="2">
                  <c:v>7.3100923668252438E-2</c:v>
                </c:pt>
                <c:pt idx="3">
                  <c:v>7.2036557818175445E-2</c:v>
                </c:pt>
                <c:pt idx="4">
                  <c:v>6.6010377101839698E-2</c:v>
                </c:pt>
                <c:pt idx="5">
                  <c:v>3.5240830953224375E-2</c:v>
                </c:pt>
                <c:pt idx="6">
                  <c:v>2.59777898898669E-2</c:v>
                </c:pt>
                <c:pt idx="7">
                  <c:v>2.5298990948287199E-2</c:v>
                </c:pt>
                <c:pt idx="8">
                  <c:v>1.803136994522336E-2</c:v>
                </c:pt>
                <c:pt idx="9">
                  <c:v>1.7108974315561156E-2</c:v>
                </c:pt>
              </c:numCache>
            </c:numRef>
          </c:val>
          <c:extLst>
            <c:ext xmlns:c16="http://schemas.microsoft.com/office/drawing/2014/chart" uri="{C3380CC4-5D6E-409C-BE32-E72D297353CC}">
              <c16:uniqueId val="{00000001-8FE9-4746-9236-CCD5621CC244}"/>
            </c:ext>
          </c:extLst>
        </c:ser>
        <c:ser>
          <c:idx val="1"/>
          <c:order val="2"/>
          <c:tx>
            <c:strRef>
              <c:f>'Micro-Turnover'!$B$60</c:f>
              <c:strCache>
                <c:ptCount val="1"/>
                <c:pt idx="0">
                  <c:v>London</c:v>
                </c:pt>
              </c:strCache>
            </c:strRef>
          </c:tx>
          <c:spPr>
            <a:solidFill>
              <a:schemeClr val="accent2"/>
            </a:solidFill>
            <a:ln>
              <a:noFill/>
            </a:ln>
            <a:effectLst/>
          </c:spPr>
          <c:invertIfNegative val="0"/>
          <c:cat>
            <c:strRef>
              <c:f>'Micro-Turnover'!$C$55:$L$55</c:f>
              <c:strCache>
                <c:ptCount val="10"/>
                <c:pt idx="0">
                  <c:v>Wholesale 
and retail</c:v>
                </c:pt>
                <c:pt idx="1">
                  <c:v>Construction</c:v>
                </c:pt>
                <c:pt idx="2">
                  <c:v>Administrative 
and support</c:v>
                </c:pt>
                <c:pt idx="3">
                  <c:v>Transportation 
and storage</c:v>
                </c:pt>
                <c:pt idx="4">
                  <c:v>Professional, scientific 
and technical</c:v>
                </c:pt>
                <c:pt idx="5">
                  <c:v>Information and 
communication</c:v>
                </c:pt>
                <c:pt idx="6">
                  <c:v>Real estate 
activities</c:v>
                </c:pt>
                <c:pt idx="7">
                  <c:v>Water supply, 
sewerage etc</c:v>
                </c:pt>
                <c:pt idx="8">
                  <c:v>Manufacturing</c:v>
                </c:pt>
                <c:pt idx="9">
                  <c:v>Financial and 
insurance</c:v>
                </c:pt>
              </c:strCache>
            </c:strRef>
          </c:cat>
          <c:val>
            <c:numRef>
              <c:f>'Micro-Turnover'!$C$61:$L$61</c:f>
              <c:numCache>
                <c:formatCode>0%</c:formatCode>
                <c:ptCount val="10"/>
                <c:pt idx="0">
                  <c:v>0.33746258240278282</c:v>
                </c:pt>
                <c:pt idx="1">
                  <c:v>0.11099586453359661</c:v>
                </c:pt>
                <c:pt idx="2">
                  <c:v>9.0082690412860822E-2</c:v>
                </c:pt>
                <c:pt idx="3">
                  <c:v>2.5267096091412169E-2</c:v>
                </c:pt>
                <c:pt idx="4">
                  <c:v>0.14481386608132168</c:v>
                </c:pt>
                <c:pt idx="5">
                  <c:v>8.0029659456880994E-2</c:v>
                </c:pt>
                <c:pt idx="6">
                  <c:v>7.1097617679757141E-2</c:v>
                </c:pt>
                <c:pt idx="7">
                  <c:v>5.4640638718924436E-3</c:v>
                </c:pt>
                <c:pt idx="8">
                  <c:v>1.6442669275458462E-2</c:v>
                </c:pt>
                <c:pt idx="9">
                  <c:v>5.1365149371545196E-2</c:v>
                </c:pt>
              </c:numCache>
            </c:numRef>
          </c:val>
          <c:extLst>
            <c:ext xmlns:c16="http://schemas.microsoft.com/office/drawing/2014/chart" uri="{C3380CC4-5D6E-409C-BE32-E72D297353CC}">
              <c16:uniqueId val="{00000002-8FE9-4746-9236-CCD5621CC244}"/>
            </c:ext>
          </c:extLst>
        </c:ser>
        <c:dLbls>
          <c:showLegendKey val="0"/>
          <c:showVal val="0"/>
          <c:showCatName val="0"/>
          <c:showSerName val="0"/>
          <c:showPercent val="0"/>
          <c:showBubbleSize val="0"/>
        </c:dLbls>
        <c:gapWidth val="83"/>
        <c:axId val="329507248"/>
        <c:axId val="329635288"/>
      </c:barChart>
      <c:catAx>
        <c:axId val="329507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29635288"/>
        <c:crosses val="autoZero"/>
        <c:auto val="1"/>
        <c:lblAlgn val="ctr"/>
        <c:lblOffset val="100"/>
        <c:noMultiLvlLbl val="0"/>
      </c:catAx>
      <c:valAx>
        <c:axId val="3296352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507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Top 10 sectors by % of total employment, borough level</a:t>
            </a:r>
            <a:r>
              <a:rPr lang="en-US" sz="1200" baseline="0"/>
              <a:t> and London-wide</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852912156244019"/>
          <c:y val="0.11031992812978915"/>
          <c:w val="0.76017346734247082"/>
          <c:h val="0.77673122752602597"/>
        </c:manualLayout>
      </c:layout>
      <c:barChart>
        <c:barDir val="bar"/>
        <c:grouping val="clustered"/>
        <c:varyColors val="0"/>
        <c:ser>
          <c:idx val="0"/>
          <c:order val="0"/>
          <c:tx>
            <c:strRef>
              <c:f>Employment!$C$59</c:f>
              <c:strCache>
                <c:ptCount val="1"/>
                <c:pt idx="0">
                  <c:v>Barking and Dagenham</c:v>
                </c:pt>
              </c:strCache>
            </c:strRef>
          </c:tx>
          <c:spPr>
            <a:solidFill>
              <a:schemeClr val="accent1"/>
            </a:solidFill>
            <a:ln>
              <a:noFill/>
            </a:ln>
            <a:effectLst/>
          </c:spPr>
          <c:invertIfNegative val="0"/>
          <c:cat>
            <c:strRef>
              <c:f>Employment!$D$58:$M$58</c:f>
              <c:strCache>
                <c:ptCount val="10"/>
                <c:pt idx="0">
                  <c:v>Wholesale 
and retail</c:v>
                </c:pt>
                <c:pt idx="1">
                  <c:v>Administrative 
and support</c:v>
                </c:pt>
                <c:pt idx="2">
                  <c:v>Education</c:v>
                </c:pt>
                <c:pt idx="3">
                  <c:v>Human health 
and social work</c:v>
                </c:pt>
                <c:pt idx="4">
                  <c:v>Manufacturing</c:v>
                </c:pt>
                <c:pt idx="5">
                  <c:v>Transportation 
and storage</c:v>
                </c:pt>
                <c:pt idx="6">
                  <c:v>Construction</c:v>
                </c:pt>
                <c:pt idx="7">
                  <c:v>Accommodation 
and food services</c:v>
                </c:pt>
                <c:pt idx="8">
                  <c:v>Public administration 
and defence</c:v>
                </c:pt>
                <c:pt idx="9">
                  <c:v>Professional, scientific 
and technical</c:v>
                </c:pt>
              </c:strCache>
            </c:strRef>
          </c:cat>
          <c:val>
            <c:numRef>
              <c:f>Employment!$D$60:$M$60</c:f>
              <c:numCache>
                <c:formatCode>0%</c:formatCode>
                <c:ptCount val="10"/>
                <c:pt idx="0">
                  <c:v>0.20252116304747883</c:v>
                </c:pt>
                <c:pt idx="1">
                  <c:v>0.1340633051159367</c:v>
                </c:pt>
                <c:pt idx="2">
                  <c:v>0.12283768862716231</c:v>
                </c:pt>
                <c:pt idx="3">
                  <c:v>9.8914243651085754E-2</c:v>
                </c:pt>
                <c:pt idx="4">
                  <c:v>8.7780640412219363E-2</c:v>
                </c:pt>
                <c:pt idx="5">
                  <c:v>7.8763341921236657E-2</c:v>
                </c:pt>
                <c:pt idx="6">
                  <c:v>6.1556864188443139E-2</c:v>
                </c:pt>
                <c:pt idx="7">
                  <c:v>4.8214942951785057E-2</c:v>
                </c:pt>
                <c:pt idx="8">
                  <c:v>3.4044902465955096E-2</c:v>
                </c:pt>
                <c:pt idx="9">
                  <c:v>3.3400809716599193E-2</c:v>
                </c:pt>
              </c:numCache>
            </c:numRef>
          </c:val>
          <c:extLst>
            <c:ext xmlns:c16="http://schemas.microsoft.com/office/drawing/2014/chart" uri="{C3380CC4-5D6E-409C-BE32-E72D297353CC}">
              <c16:uniqueId val="{00000000-2BF4-4D18-B16A-26AA15D53793}"/>
            </c:ext>
          </c:extLst>
        </c:ser>
        <c:ser>
          <c:idx val="2"/>
          <c:order val="1"/>
          <c:tx>
            <c:strRef>
              <c:f>Employment!$C$61</c:f>
              <c:strCache>
                <c:ptCount val="1"/>
                <c:pt idx="0">
                  <c:v>Barking and Dagenham</c:v>
                </c:pt>
              </c:strCache>
            </c:strRef>
          </c:tx>
          <c:spPr>
            <a:solidFill>
              <a:schemeClr val="accent3"/>
            </a:solidFill>
            <a:ln>
              <a:noFill/>
            </a:ln>
            <a:effectLst/>
          </c:spPr>
          <c:invertIfNegative val="0"/>
          <c:cat>
            <c:strRef>
              <c:f>Employment!$D$58:$M$58</c:f>
              <c:strCache>
                <c:ptCount val="10"/>
                <c:pt idx="0">
                  <c:v>Wholesale 
and retail</c:v>
                </c:pt>
                <c:pt idx="1">
                  <c:v>Administrative 
and support</c:v>
                </c:pt>
                <c:pt idx="2">
                  <c:v>Education</c:v>
                </c:pt>
                <c:pt idx="3">
                  <c:v>Human health 
and social work</c:v>
                </c:pt>
                <c:pt idx="4">
                  <c:v>Manufacturing</c:v>
                </c:pt>
                <c:pt idx="5">
                  <c:v>Transportation 
and storage</c:v>
                </c:pt>
                <c:pt idx="6">
                  <c:v>Construction</c:v>
                </c:pt>
                <c:pt idx="7">
                  <c:v>Accommodation 
and food services</c:v>
                </c:pt>
                <c:pt idx="8">
                  <c:v>Public administration 
and defence</c:v>
                </c:pt>
                <c:pt idx="9">
                  <c:v>Professional, scientific 
and technical</c:v>
                </c:pt>
              </c:strCache>
            </c:strRef>
          </c:cat>
          <c:val>
            <c:numRef>
              <c:f>Employment!$D$62:$M$62</c:f>
              <c:numCache>
                <c:formatCode>0%</c:formatCode>
                <c:ptCount val="10"/>
                <c:pt idx="0">
                  <c:v>0.20252116304747883</c:v>
                </c:pt>
                <c:pt idx="1">
                  <c:v>0.1340633051159367</c:v>
                </c:pt>
                <c:pt idx="2">
                  <c:v>0.12283768862716231</c:v>
                </c:pt>
                <c:pt idx="3">
                  <c:v>9.8914243651085754E-2</c:v>
                </c:pt>
                <c:pt idx="4">
                  <c:v>8.7780640412219363E-2</c:v>
                </c:pt>
                <c:pt idx="5">
                  <c:v>7.8763341921236657E-2</c:v>
                </c:pt>
                <c:pt idx="6">
                  <c:v>6.1556864188443139E-2</c:v>
                </c:pt>
                <c:pt idx="7">
                  <c:v>4.8214942951785057E-2</c:v>
                </c:pt>
                <c:pt idx="8">
                  <c:v>3.4044902465955096E-2</c:v>
                </c:pt>
                <c:pt idx="9">
                  <c:v>3.3400809716599193E-2</c:v>
                </c:pt>
              </c:numCache>
            </c:numRef>
          </c:val>
          <c:extLst>
            <c:ext xmlns:c16="http://schemas.microsoft.com/office/drawing/2014/chart" uri="{C3380CC4-5D6E-409C-BE32-E72D297353CC}">
              <c16:uniqueId val="{00000001-2BF4-4D18-B16A-26AA15D53793}"/>
            </c:ext>
          </c:extLst>
        </c:ser>
        <c:ser>
          <c:idx val="1"/>
          <c:order val="2"/>
          <c:tx>
            <c:strRef>
              <c:f>Employment!$C$63</c:f>
              <c:strCache>
                <c:ptCount val="1"/>
                <c:pt idx="0">
                  <c:v>London</c:v>
                </c:pt>
              </c:strCache>
            </c:strRef>
          </c:tx>
          <c:spPr>
            <a:solidFill>
              <a:schemeClr val="accent2"/>
            </a:solidFill>
            <a:ln>
              <a:noFill/>
            </a:ln>
            <a:effectLst/>
          </c:spPr>
          <c:invertIfNegative val="0"/>
          <c:cat>
            <c:strRef>
              <c:f>Employment!$D$58:$M$58</c:f>
              <c:strCache>
                <c:ptCount val="10"/>
                <c:pt idx="0">
                  <c:v>Wholesale 
and retail</c:v>
                </c:pt>
                <c:pt idx="1">
                  <c:v>Administrative 
and support</c:v>
                </c:pt>
                <c:pt idx="2">
                  <c:v>Education</c:v>
                </c:pt>
                <c:pt idx="3">
                  <c:v>Human health 
and social work</c:v>
                </c:pt>
                <c:pt idx="4">
                  <c:v>Manufacturing</c:v>
                </c:pt>
                <c:pt idx="5">
                  <c:v>Transportation 
and storage</c:v>
                </c:pt>
                <c:pt idx="6">
                  <c:v>Construction</c:v>
                </c:pt>
                <c:pt idx="7">
                  <c:v>Accommodation 
and food services</c:v>
                </c:pt>
                <c:pt idx="8">
                  <c:v>Public administration 
and defence</c:v>
                </c:pt>
                <c:pt idx="9">
                  <c:v>Professional, scientific 
and technical</c:v>
                </c:pt>
              </c:strCache>
            </c:strRef>
          </c:cat>
          <c:val>
            <c:numRef>
              <c:f>Employment!$D$64:$M$64</c:f>
              <c:numCache>
                <c:formatCode>0%</c:formatCode>
                <c:ptCount val="10"/>
                <c:pt idx="0">
                  <c:v>0.11954665274216189</c:v>
                </c:pt>
                <c:pt idx="1">
                  <c:v>0.10966806912780351</c:v>
                </c:pt>
                <c:pt idx="2">
                  <c:v>7.432527346054621E-2</c:v>
                </c:pt>
                <c:pt idx="3">
                  <c:v>0.1029719065366056</c:v>
                </c:pt>
                <c:pt idx="4">
                  <c:v>2.1705370783534336E-2</c:v>
                </c:pt>
                <c:pt idx="5">
                  <c:v>4.1031433794501825E-2</c:v>
                </c:pt>
                <c:pt idx="6">
                  <c:v>3.6089720053515052E-2</c:v>
                </c:pt>
                <c:pt idx="7">
                  <c:v>8.4482863849537848E-2</c:v>
                </c:pt>
                <c:pt idx="8">
                  <c:v>4.3277050820890242E-2</c:v>
                </c:pt>
                <c:pt idx="9">
                  <c:v>0.13677047720814972</c:v>
                </c:pt>
              </c:numCache>
            </c:numRef>
          </c:val>
          <c:extLst>
            <c:ext xmlns:c16="http://schemas.microsoft.com/office/drawing/2014/chart" uri="{C3380CC4-5D6E-409C-BE32-E72D297353CC}">
              <c16:uniqueId val="{00000002-2BF4-4D18-B16A-26AA15D53793}"/>
            </c:ext>
          </c:extLst>
        </c:ser>
        <c:dLbls>
          <c:showLegendKey val="0"/>
          <c:showVal val="0"/>
          <c:showCatName val="0"/>
          <c:showSerName val="0"/>
          <c:showPercent val="0"/>
          <c:showBubbleSize val="0"/>
        </c:dLbls>
        <c:gapWidth val="83"/>
        <c:axId val="329505680"/>
        <c:axId val="329505288"/>
      </c:barChart>
      <c:catAx>
        <c:axId val="329505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505288"/>
        <c:crosses val="autoZero"/>
        <c:auto val="1"/>
        <c:lblAlgn val="ctr"/>
        <c:lblOffset val="100"/>
        <c:noMultiLvlLbl val="0"/>
      </c:catAx>
      <c:valAx>
        <c:axId val="3295052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505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15 </a:t>
            </a:r>
            <a:r>
              <a:rPr lang="en-US" baseline="0"/>
              <a:t>industries, by share of business base, 2018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6113771807935774"/>
          <c:y val="0.12207348412049289"/>
          <c:w val="0.59073583449127676"/>
          <c:h val="0.80157457827590961"/>
        </c:manualLayout>
      </c:layout>
      <c:barChart>
        <c:barDir val="bar"/>
        <c:grouping val="clustered"/>
        <c:varyColors val="0"/>
        <c:ser>
          <c:idx val="1"/>
          <c:order val="0"/>
          <c:tx>
            <c:strRef>
              <c:f>Dashboard!$C$38</c:f>
              <c:strCache>
                <c:ptCount val="1"/>
                <c:pt idx="0">
                  <c:v>Top Industries in: Barking and Dagenham</c:v>
                </c:pt>
              </c:strCache>
            </c:strRef>
          </c:tx>
          <c:spPr>
            <a:solidFill>
              <a:schemeClr val="accent2"/>
            </a:solidFill>
            <a:ln>
              <a:noFill/>
            </a:ln>
            <a:effectLst/>
          </c:spPr>
          <c:invertIfNegative val="0"/>
          <c:cat>
            <c:strRef>
              <c:f>Dashboard!$C$39:$C$53</c:f>
              <c:strCache>
                <c:ptCount val="15"/>
                <c:pt idx="0">
                  <c:v>Computer programming, consultancy and related activities</c:v>
                </c:pt>
                <c:pt idx="1">
                  <c:v>Construction of residential and non-residential buildings</c:v>
                </c:pt>
                <c:pt idx="2">
                  <c:v>Building completion and finishing</c:v>
                </c:pt>
                <c:pt idx="3">
                  <c:v>Business support service activities n.e.c.</c:v>
                </c:pt>
                <c:pt idx="4">
                  <c:v>Management consultancy activities</c:v>
                </c:pt>
                <c:pt idx="5">
                  <c:v>Electrical, plumbing and other construction installation activities</c:v>
                </c:pt>
                <c:pt idx="6">
                  <c:v>Freight transport by road and removal services</c:v>
                </c:pt>
                <c:pt idx="7">
                  <c:v>Restaurants and mobile food service activities</c:v>
                </c:pt>
                <c:pt idx="8">
                  <c:v>Cleaning activities</c:v>
                </c:pt>
                <c:pt idx="9">
                  <c:v>Retail sale in non-specialised stores</c:v>
                </c:pt>
                <c:pt idx="10">
                  <c:v>Other social work activities without accommodation</c:v>
                </c:pt>
                <c:pt idx="11">
                  <c:v>Other specialised construction activities n.e.c.</c:v>
                </c:pt>
                <c:pt idx="12">
                  <c:v>Administration of the State and the economic and social policy of the community</c:v>
                </c:pt>
                <c:pt idx="13">
                  <c:v>Retail sale of other goods in specialised stores</c:v>
                </c:pt>
                <c:pt idx="14">
                  <c:v>Other human health activities</c:v>
                </c:pt>
              </c:strCache>
            </c:strRef>
          </c:cat>
          <c:val>
            <c:numRef>
              <c:f>Dashboard!$E$39:$E$53</c:f>
              <c:numCache>
                <c:formatCode>0.0%</c:formatCode>
                <c:ptCount val="15"/>
                <c:pt idx="0">
                  <c:v>6.7303047432827556E-2</c:v>
                </c:pt>
                <c:pt idx="1">
                  <c:v>5.8889743249563475E-2</c:v>
                </c:pt>
                <c:pt idx="2">
                  <c:v>5.1124903292544883E-2</c:v>
                </c:pt>
                <c:pt idx="3">
                  <c:v>3.8181228889098522E-2</c:v>
                </c:pt>
                <c:pt idx="4">
                  <c:v>3.5592712790500407E-2</c:v>
                </c:pt>
                <c:pt idx="5">
                  <c:v>3.4298995853980024E-2</c:v>
                </c:pt>
                <c:pt idx="6">
                  <c:v>3.3004630523447799E-2</c:v>
                </c:pt>
                <c:pt idx="7">
                  <c:v>3.235720018097251E-2</c:v>
                </c:pt>
                <c:pt idx="8">
                  <c:v>2.7180847895166727E-2</c:v>
                </c:pt>
                <c:pt idx="9">
                  <c:v>2.653294505196133E-2</c:v>
                </c:pt>
                <c:pt idx="10">
                  <c:v>2.5239681037870151E-2</c:v>
                </c:pt>
                <c:pt idx="11">
                  <c:v>2.1356738574899441E-2</c:v>
                </c:pt>
                <c:pt idx="12">
                  <c:v>2.0709012998239216E-2</c:v>
                </c:pt>
                <c:pt idx="13">
                  <c:v>1.9415311335069668E-2</c:v>
                </c:pt>
                <c:pt idx="14">
                  <c:v>1.8768140693436797E-2</c:v>
                </c:pt>
              </c:numCache>
            </c:numRef>
          </c:val>
          <c:extLst>
            <c:ext xmlns:c16="http://schemas.microsoft.com/office/drawing/2014/chart" uri="{C3380CC4-5D6E-409C-BE32-E72D297353CC}">
              <c16:uniqueId val="{00000001-7EC1-4D78-B5AE-E310E9E49863}"/>
            </c:ext>
          </c:extLst>
        </c:ser>
        <c:dLbls>
          <c:showLegendKey val="0"/>
          <c:showVal val="0"/>
          <c:showCatName val="0"/>
          <c:showSerName val="0"/>
          <c:showPercent val="0"/>
          <c:showBubbleSize val="0"/>
        </c:dLbls>
        <c:gapWidth val="63"/>
        <c:axId val="329504504"/>
        <c:axId val="329504112"/>
      </c:barChart>
      <c:catAx>
        <c:axId val="329504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504112"/>
        <c:crosses val="autoZero"/>
        <c:auto val="1"/>
        <c:lblAlgn val="ctr"/>
        <c:lblOffset val="100"/>
        <c:noMultiLvlLbl val="0"/>
      </c:catAx>
      <c:valAx>
        <c:axId val="3295041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504504"/>
        <c:crosses val="autoZero"/>
        <c:crossBetween val="between"/>
      </c:valAx>
      <c:spPr>
        <a:noFill/>
        <a:ln>
          <a:noFill/>
        </a:ln>
        <a:effectLst/>
      </c:spPr>
    </c:plotArea>
    <c:legend>
      <c:legendPos val="r"/>
      <c:layout>
        <c:manualLayout>
          <c:xMode val="edge"/>
          <c:yMode val="edge"/>
          <c:x val="0.6267608460707117"/>
          <c:y val="0.13008476465033156"/>
          <c:w val="0.34186660490968035"/>
          <c:h val="0.17746231616789554"/>
        </c:manualLayout>
      </c:layout>
      <c:overlay val="0"/>
      <c:spPr>
        <a:solidFill>
          <a:sysClr val="window" lastClr="FFFFFF"/>
        </a:solid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15712282774533"/>
          <c:y val="6.8568036463841783E-2"/>
          <c:w val="0.71247785672144381"/>
          <c:h val="0.82374674717590057"/>
        </c:manualLayout>
      </c:layout>
      <c:barChart>
        <c:barDir val="bar"/>
        <c:grouping val="clustered"/>
        <c:varyColors val="0"/>
        <c:ser>
          <c:idx val="0"/>
          <c:order val="0"/>
          <c:tx>
            <c:strRef>
              <c:f>'Borough business Size'!$AD$8</c:f>
              <c:strCache>
                <c:ptCount val="1"/>
                <c:pt idx="0">
                  <c:v>Count of industies with RCA</c:v>
                </c:pt>
              </c:strCache>
            </c:strRef>
          </c:tx>
          <c:spPr>
            <a:solidFill>
              <a:schemeClr val="accent1"/>
            </a:solidFill>
            <a:ln>
              <a:noFill/>
            </a:ln>
            <a:effectLst/>
          </c:spPr>
          <c:invertIfNegative val="0"/>
          <c:cat>
            <c:multiLvlStrRef>
              <c:f>'Borough business Size'!$AB$9:$AC$41</c:f>
              <c:multiLvlStrCache>
                <c:ptCount val="33"/>
                <c:lvl>
                  <c:pt idx="0">
                    <c:v>Harrow</c:v>
                  </c:pt>
                  <c:pt idx="1">
                    <c:v>Hammersmith and Fulham</c:v>
                  </c:pt>
                  <c:pt idx="2">
                    <c:v>Hillingdon</c:v>
                  </c:pt>
                  <c:pt idx="3">
                    <c:v>Hounslow</c:v>
                  </c:pt>
                  <c:pt idx="4">
                    <c:v>Ealing</c:v>
                  </c:pt>
                  <c:pt idx="5">
                    <c:v>Barnet</c:v>
                  </c:pt>
                  <c:pt idx="6">
                    <c:v>Brent</c:v>
                  </c:pt>
                  <c:pt idx="7">
                    <c:v>Merton</c:v>
                  </c:pt>
                  <c:pt idx="8">
                    <c:v>Kingston upon Thames</c:v>
                  </c:pt>
                  <c:pt idx="9">
                    <c:v>Sutton</c:v>
                  </c:pt>
                  <c:pt idx="10">
                    <c:v>Croydon</c:v>
                  </c:pt>
                  <c:pt idx="11">
                    <c:v>Richmond upon Thames</c:v>
                  </c:pt>
                  <c:pt idx="12">
                    <c:v>Barking and Dagenham</c:v>
                  </c:pt>
                  <c:pt idx="13">
                    <c:v>Newham</c:v>
                  </c:pt>
                  <c:pt idx="14">
                    <c:v>Havering</c:v>
                  </c:pt>
                  <c:pt idx="15">
                    <c:v>Waltham Forest</c:v>
                  </c:pt>
                  <c:pt idx="16">
                    <c:v>Bromley</c:v>
                  </c:pt>
                  <c:pt idx="17">
                    <c:v>Redbridge</c:v>
                  </c:pt>
                  <c:pt idx="18">
                    <c:v>Greenwich</c:v>
                  </c:pt>
                  <c:pt idx="19">
                    <c:v>Enfield</c:v>
                  </c:pt>
                  <c:pt idx="20">
                    <c:v>Bexley</c:v>
                  </c:pt>
                  <c:pt idx="21">
                    <c:v>Lewisham</c:v>
                  </c:pt>
                  <c:pt idx="22">
                    <c:v>Wandsworth</c:v>
                  </c:pt>
                  <c:pt idx="23">
                    <c:v>Lambeth</c:v>
                  </c:pt>
                  <c:pt idx="24">
                    <c:v>Islington</c:v>
                  </c:pt>
                  <c:pt idx="25">
                    <c:v>Haringey</c:v>
                  </c:pt>
                  <c:pt idx="26">
                    <c:v>Kensington and Chelsea</c:v>
                  </c:pt>
                  <c:pt idx="27">
                    <c:v>Southwark</c:v>
                  </c:pt>
                  <c:pt idx="28">
                    <c:v>Tower Hamlets</c:v>
                  </c:pt>
                  <c:pt idx="29">
                    <c:v>Camden</c:v>
                  </c:pt>
                  <c:pt idx="30">
                    <c:v>Westminster</c:v>
                  </c:pt>
                  <c:pt idx="31">
                    <c:v>City of London</c:v>
                  </c:pt>
                  <c:pt idx="32">
                    <c:v>Hackney</c:v>
                  </c:pt>
                </c:lvl>
                <c:lvl>
                  <c:pt idx="0">
                    <c:v>West</c:v>
                  </c:pt>
                  <c:pt idx="7">
                    <c:v>South</c:v>
                  </c:pt>
                  <c:pt idx="12">
                    <c:v>East</c:v>
                  </c:pt>
                  <c:pt idx="21">
                    <c:v>Central</c:v>
                  </c:pt>
                </c:lvl>
              </c:multiLvlStrCache>
            </c:multiLvlStrRef>
          </c:cat>
          <c:val>
            <c:numRef>
              <c:f>'Borough business Size'!$AD$9:$AD$41</c:f>
              <c:numCache>
                <c:formatCode>General</c:formatCode>
                <c:ptCount val="33"/>
                <c:pt idx="0">
                  <c:v>56</c:v>
                </c:pt>
                <c:pt idx="1">
                  <c:v>71</c:v>
                </c:pt>
                <c:pt idx="2">
                  <c:v>80</c:v>
                </c:pt>
                <c:pt idx="3">
                  <c:v>66</c:v>
                </c:pt>
                <c:pt idx="4">
                  <c:v>76</c:v>
                </c:pt>
                <c:pt idx="5">
                  <c:v>64</c:v>
                </c:pt>
                <c:pt idx="6">
                  <c:v>78</c:v>
                </c:pt>
                <c:pt idx="7">
                  <c:v>67</c:v>
                </c:pt>
                <c:pt idx="8">
                  <c:v>69</c:v>
                </c:pt>
                <c:pt idx="9">
                  <c:v>80</c:v>
                </c:pt>
                <c:pt idx="10">
                  <c:v>83</c:v>
                </c:pt>
                <c:pt idx="11">
                  <c:v>59</c:v>
                </c:pt>
                <c:pt idx="12">
                  <c:v>68</c:v>
                </c:pt>
                <c:pt idx="13">
                  <c:v>63</c:v>
                </c:pt>
                <c:pt idx="14">
                  <c:v>79</c:v>
                </c:pt>
                <c:pt idx="15">
                  <c:v>69</c:v>
                </c:pt>
                <c:pt idx="16">
                  <c:v>68</c:v>
                </c:pt>
                <c:pt idx="17">
                  <c:v>61</c:v>
                </c:pt>
                <c:pt idx="18">
                  <c:v>79</c:v>
                </c:pt>
                <c:pt idx="19">
                  <c:v>82</c:v>
                </c:pt>
                <c:pt idx="20">
                  <c:v>69</c:v>
                </c:pt>
                <c:pt idx="21">
                  <c:v>69</c:v>
                </c:pt>
                <c:pt idx="22">
                  <c:v>66</c:v>
                </c:pt>
                <c:pt idx="23">
                  <c:v>72</c:v>
                </c:pt>
                <c:pt idx="24">
                  <c:v>71</c:v>
                </c:pt>
                <c:pt idx="25">
                  <c:v>70</c:v>
                </c:pt>
                <c:pt idx="26">
                  <c:v>67</c:v>
                </c:pt>
                <c:pt idx="27">
                  <c:v>82</c:v>
                </c:pt>
                <c:pt idx="28">
                  <c:v>81</c:v>
                </c:pt>
                <c:pt idx="29">
                  <c:v>78</c:v>
                </c:pt>
                <c:pt idx="30">
                  <c:v>79</c:v>
                </c:pt>
                <c:pt idx="31">
                  <c:v>60</c:v>
                </c:pt>
                <c:pt idx="32">
                  <c:v>74</c:v>
                </c:pt>
              </c:numCache>
            </c:numRef>
          </c:val>
          <c:extLst>
            <c:ext xmlns:c16="http://schemas.microsoft.com/office/drawing/2014/chart" uri="{C3380CC4-5D6E-409C-BE32-E72D297353CC}">
              <c16:uniqueId val="{00000000-8CA7-45AC-9C94-43A34BFCE57B}"/>
            </c:ext>
          </c:extLst>
        </c:ser>
        <c:ser>
          <c:idx val="1"/>
          <c:order val="1"/>
          <c:spPr>
            <a:solidFill>
              <a:schemeClr val="accent2"/>
            </a:solidFill>
            <a:ln>
              <a:noFill/>
            </a:ln>
            <a:effectLst/>
          </c:spPr>
          <c:invertIfNegative val="0"/>
          <c:cat>
            <c:multiLvlStrRef>
              <c:f>'Borough business Size'!$AB$9:$AC$41</c:f>
              <c:multiLvlStrCache>
                <c:ptCount val="33"/>
                <c:lvl>
                  <c:pt idx="0">
                    <c:v>Harrow</c:v>
                  </c:pt>
                  <c:pt idx="1">
                    <c:v>Hammersmith and Fulham</c:v>
                  </c:pt>
                  <c:pt idx="2">
                    <c:v>Hillingdon</c:v>
                  </c:pt>
                  <c:pt idx="3">
                    <c:v>Hounslow</c:v>
                  </c:pt>
                  <c:pt idx="4">
                    <c:v>Ealing</c:v>
                  </c:pt>
                  <c:pt idx="5">
                    <c:v>Barnet</c:v>
                  </c:pt>
                  <c:pt idx="6">
                    <c:v>Brent</c:v>
                  </c:pt>
                  <c:pt idx="7">
                    <c:v>Merton</c:v>
                  </c:pt>
                  <c:pt idx="8">
                    <c:v>Kingston upon Thames</c:v>
                  </c:pt>
                  <c:pt idx="9">
                    <c:v>Sutton</c:v>
                  </c:pt>
                  <c:pt idx="10">
                    <c:v>Croydon</c:v>
                  </c:pt>
                  <c:pt idx="11">
                    <c:v>Richmond upon Thames</c:v>
                  </c:pt>
                  <c:pt idx="12">
                    <c:v>Barking and Dagenham</c:v>
                  </c:pt>
                  <c:pt idx="13">
                    <c:v>Newham</c:v>
                  </c:pt>
                  <c:pt idx="14">
                    <c:v>Havering</c:v>
                  </c:pt>
                  <c:pt idx="15">
                    <c:v>Waltham Forest</c:v>
                  </c:pt>
                  <c:pt idx="16">
                    <c:v>Bromley</c:v>
                  </c:pt>
                  <c:pt idx="17">
                    <c:v>Redbridge</c:v>
                  </c:pt>
                  <c:pt idx="18">
                    <c:v>Greenwich</c:v>
                  </c:pt>
                  <c:pt idx="19">
                    <c:v>Enfield</c:v>
                  </c:pt>
                  <c:pt idx="20">
                    <c:v>Bexley</c:v>
                  </c:pt>
                  <c:pt idx="21">
                    <c:v>Lewisham</c:v>
                  </c:pt>
                  <c:pt idx="22">
                    <c:v>Wandsworth</c:v>
                  </c:pt>
                  <c:pt idx="23">
                    <c:v>Lambeth</c:v>
                  </c:pt>
                  <c:pt idx="24">
                    <c:v>Islington</c:v>
                  </c:pt>
                  <c:pt idx="25">
                    <c:v>Haringey</c:v>
                  </c:pt>
                  <c:pt idx="26">
                    <c:v>Kensington and Chelsea</c:v>
                  </c:pt>
                  <c:pt idx="27">
                    <c:v>Southwark</c:v>
                  </c:pt>
                  <c:pt idx="28">
                    <c:v>Tower Hamlets</c:v>
                  </c:pt>
                  <c:pt idx="29">
                    <c:v>Camden</c:v>
                  </c:pt>
                  <c:pt idx="30">
                    <c:v>Westminster</c:v>
                  </c:pt>
                  <c:pt idx="31">
                    <c:v>City of London</c:v>
                  </c:pt>
                  <c:pt idx="32">
                    <c:v>Hackney</c:v>
                  </c:pt>
                </c:lvl>
                <c:lvl>
                  <c:pt idx="0">
                    <c:v>West</c:v>
                  </c:pt>
                  <c:pt idx="7">
                    <c:v>South</c:v>
                  </c:pt>
                  <c:pt idx="12">
                    <c:v>East</c:v>
                  </c:pt>
                  <c:pt idx="21">
                    <c:v>Central</c:v>
                  </c:pt>
                </c:lvl>
              </c:multiLvlStrCache>
            </c:multiLvlStrRef>
          </c:cat>
          <c:val>
            <c:numRef>
              <c:f>'Borough business Size'!$AE$9:$AE$41</c:f>
              <c:numCache>
                <c:formatCode>General</c:formatCode>
                <c:ptCount val="33"/>
              </c:numCache>
            </c:numRef>
          </c:val>
          <c:extLst>
            <c:ext xmlns:c16="http://schemas.microsoft.com/office/drawing/2014/chart" uri="{C3380CC4-5D6E-409C-BE32-E72D297353CC}">
              <c16:uniqueId val="{00000001-8CA7-45AC-9C94-43A34BFCE57B}"/>
            </c:ext>
          </c:extLst>
        </c:ser>
        <c:dLbls>
          <c:showLegendKey val="0"/>
          <c:showVal val="0"/>
          <c:showCatName val="0"/>
          <c:showSerName val="0"/>
          <c:showPercent val="0"/>
          <c:showBubbleSize val="0"/>
        </c:dLbls>
        <c:gapWidth val="30"/>
        <c:axId val="329636464"/>
        <c:axId val="329636856"/>
      </c:barChart>
      <c:barChart>
        <c:barDir val="bar"/>
        <c:grouping val="clustered"/>
        <c:varyColors val="0"/>
        <c:ser>
          <c:idx val="2"/>
          <c:order val="2"/>
          <c:spPr>
            <a:solidFill>
              <a:schemeClr val="accent3"/>
            </a:solidFill>
            <a:ln>
              <a:noFill/>
            </a:ln>
            <a:effectLst/>
          </c:spPr>
          <c:invertIfNegative val="0"/>
          <c:val>
            <c:numRef>
              <c:f>'Borough business Size'!$AF$9:$AF$41</c:f>
              <c:numCache>
                <c:formatCode>General</c:formatCode>
                <c:ptCount val="33"/>
              </c:numCache>
            </c:numRef>
          </c:val>
          <c:extLst>
            <c:ext xmlns:c16="http://schemas.microsoft.com/office/drawing/2014/chart" uri="{C3380CC4-5D6E-409C-BE32-E72D297353CC}">
              <c16:uniqueId val="{00000002-8CA7-45AC-9C94-43A34BFCE57B}"/>
            </c:ext>
          </c:extLst>
        </c:ser>
        <c:ser>
          <c:idx val="3"/>
          <c:order val="3"/>
          <c:tx>
            <c:strRef>
              <c:f>'Borough business Size'!$AG$8</c:f>
              <c:strCache>
                <c:ptCount val="1"/>
                <c:pt idx="0">
                  <c:v>Complexity</c:v>
                </c:pt>
              </c:strCache>
            </c:strRef>
          </c:tx>
          <c:spPr>
            <a:solidFill>
              <a:schemeClr val="accent4"/>
            </a:solidFill>
            <a:ln>
              <a:noFill/>
            </a:ln>
            <a:effectLst/>
          </c:spPr>
          <c:invertIfNegative val="0"/>
          <c:val>
            <c:numRef>
              <c:f>'Borough business Size'!$AG$9:$AG$41</c:f>
              <c:numCache>
                <c:formatCode>0.00</c:formatCode>
                <c:ptCount val="33"/>
                <c:pt idx="0">
                  <c:v>0.5203952270477975</c:v>
                </c:pt>
                <c:pt idx="1">
                  <c:v>0.6445156822843171</c:v>
                </c:pt>
                <c:pt idx="2">
                  <c:v>0.64860420648575479</c:v>
                </c:pt>
                <c:pt idx="3">
                  <c:v>0.66639134441972359</c:v>
                </c:pt>
                <c:pt idx="4">
                  <c:v>0.78820074285330366</c:v>
                </c:pt>
                <c:pt idx="5">
                  <c:v>0.79136142182404023</c:v>
                </c:pt>
                <c:pt idx="6">
                  <c:v>0.80363937623811221</c:v>
                </c:pt>
                <c:pt idx="7">
                  <c:v>0.54663056916289943</c:v>
                </c:pt>
                <c:pt idx="8">
                  <c:v>0.55431205532668426</c:v>
                </c:pt>
                <c:pt idx="9">
                  <c:v>0.57530537563649731</c:v>
                </c:pt>
                <c:pt idx="10">
                  <c:v>0.65514857798283466</c:v>
                </c:pt>
                <c:pt idx="11">
                  <c:v>0.8304862040231622</c:v>
                </c:pt>
                <c:pt idx="12">
                  <c:v>0.45867712739372457</c:v>
                </c:pt>
                <c:pt idx="13">
                  <c:v>0.51055563144338822</c:v>
                </c:pt>
                <c:pt idx="14">
                  <c:v>0.53681064402754197</c:v>
                </c:pt>
                <c:pt idx="15">
                  <c:v>0.54252405067449505</c:v>
                </c:pt>
                <c:pt idx="16">
                  <c:v>0.57372751471441241</c:v>
                </c:pt>
                <c:pt idx="17">
                  <c:v>0.5742112429062427</c:v>
                </c:pt>
                <c:pt idx="18">
                  <c:v>0.62846211662576756</c:v>
                </c:pt>
                <c:pt idx="19">
                  <c:v>0.63403334952274426</c:v>
                </c:pt>
                <c:pt idx="20">
                  <c:v>0.99758165329398918</c:v>
                </c:pt>
                <c:pt idx="21">
                  <c:v>0.50681342678405317</c:v>
                </c:pt>
                <c:pt idx="22">
                  <c:v>0.61169383497789376</c:v>
                </c:pt>
                <c:pt idx="23">
                  <c:v>0.67753766901197343</c:v>
                </c:pt>
                <c:pt idx="24">
                  <c:v>0.70390668886653684</c:v>
                </c:pt>
                <c:pt idx="25">
                  <c:v>0.70763678482312065</c:v>
                </c:pt>
                <c:pt idx="26">
                  <c:v>0.75740981389059869</c:v>
                </c:pt>
                <c:pt idx="27">
                  <c:v>0.85037181847023657</c:v>
                </c:pt>
                <c:pt idx="28">
                  <c:v>0.96394689973794134</c:v>
                </c:pt>
                <c:pt idx="29">
                  <c:v>1.0899981210526897</c:v>
                </c:pt>
                <c:pt idx="30">
                  <c:v>1.5818720913146584</c:v>
                </c:pt>
                <c:pt idx="31">
                  <c:v>1.9343933205482533</c:v>
                </c:pt>
                <c:pt idx="32">
                  <c:v>1.9967363323863072</c:v>
                </c:pt>
              </c:numCache>
            </c:numRef>
          </c:val>
          <c:extLst>
            <c:ext xmlns:c16="http://schemas.microsoft.com/office/drawing/2014/chart" uri="{C3380CC4-5D6E-409C-BE32-E72D297353CC}">
              <c16:uniqueId val="{00000003-8CA7-45AC-9C94-43A34BFCE57B}"/>
            </c:ext>
          </c:extLst>
        </c:ser>
        <c:dLbls>
          <c:showLegendKey val="0"/>
          <c:showVal val="0"/>
          <c:showCatName val="0"/>
          <c:showSerName val="0"/>
          <c:showPercent val="0"/>
          <c:showBubbleSize val="0"/>
        </c:dLbls>
        <c:gapWidth val="50"/>
        <c:axId val="329637640"/>
        <c:axId val="329637248"/>
      </c:barChart>
      <c:catAx>
        <c:axId val="329636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636856"/>
        <c:crosses val="autoZero"/>
        <c:auto val="1"/>
        <c:lblAlgn val="ctr"/>
        <c:lblOffset val="100"/>
        <c:noMultiLvlLbl val="0"/>
      </c:catAx>
      <c:valAx>
        <c:axId val="3296368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 of industries with RCA</a:t>
                </a:r>
              </a:p>
            </c:rich>
          </c:tx>
          <c:layout>
            <c:manualLayout>
              <c:xMode val="edge"/>
              <c:yMode val="edge"/>
              <c:x val="0.74863995811380868"/>
              <c:y val="0.9297139969030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636464"/>
        <c:crosses val="autoZero"/>
        <c:crossBetween val="between"/>
      </c:valAx>
      <c:valAx>
        <c:axId val="329637248"/>
        <c:scaling>
          <c:orientation val="minMax"/>
        </c:scaling>
        <c:delete val="0"/>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Complexity score</a:t>
                </a:r>
              </a:p>
            </c:rich>
          </c:tx>
          <c:layout>
            <c:manualLayout>
              <c:xMode val="edge"/>
              <c:yMode val="edge"/>
              <c:x val="0.81518756053386576"/>
              <c:y val="3.4966756578700127E-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637640"/>
        <c:crosses val="max"/>
        <c:crossBetween val="between"/>
      </c:valAx>
      <c:catAx>
        <c:axId val="329637640"/>
        <c:scaling>
          <c:orientation val="minMax"/>
        </c:scaling>
        <c:delete val="1"/>
        <c:axPos val="l"/>
        <c:majorTickMark val="out"/>
        <c:minorTickMark val="none"/>
        <c:tickLblPos val="nextTo"/>
        <c:crossAx val="329637248"/>
        <c:crosses val="autoZero"/>
        <c:auto val="1"/>
        <c:lblAlgn val="ctr"/>
        <c:lblOffset val="100"/>
        <c:noMultiLvlLbl val="0"/>
      </c:catAx>
      <c:spPr>
        <a:noFill/>
        <a:ln>
          <a:noFill/>
        </a:ln>
        <a:effectLst/>
      </c:spPr>
    </c:plotArea>
    <c:legend>
      <c:legendPos val="b"/>
      <c:legendEntry>
        <c:idx val="0"/>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809625</xdr:colOff>
      <xdr:row>31</xdr:row>
      <xdr:rowOff>47625</xdr:rowOff>
    </xdr:from>
    <xdr:to>
      <xdr:col>2</xdr:col>
      <xdr:colOff>1695450</xdr:colOff>
      <xdr:row>32</xdr:row>
      <xdr:rowOff>47625</xdr:rowOff>
    </xdr:to>
    <xdr:pic>
      <xdr:nvPicPr>
        <xdr:cNvPr id="2" name="Picture 1">
          <a:extLst>
            <a:ext uri="{FF2B5EF4-FFF2-40B4-BE49-F238E27FC236}">
              <a16:creationId xmlns:a16="http://schemas.microsoft.com/office/drawing/2014/main" id="{B8EB8300-97A0-4448-9C6D-22B349E5C73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19225" y="17697450"/>
          <a:ext cx="17907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857250</xdr:colOff>
      <xdr:row>35</xdr:row>
      <xdr:rowOff>19050</xdr:rowOff>
    </xdr:from>
    <xdr:to>
      <xdr:col>2</xdr:col>
      <xdr:colOff>2009775</xdr:colOff>
      <xdr:row>36</xdr:row>
      <xdr:rowOff>28575</xdr:rowOff>
    </xdr:to>
    <xdr:pic>
      <xdr:nvPicPr>
        <xdr:cNvPr id="3" name="Picture 2">
          <a:extLst>
            <a:ext uri="{FF2B5EF4-FFF2-40B4-BE49-F238E27FC236}">
              <a16:creationId xmlns:a16="http://schemas.microsoft.com/office/drawing/2014/main" id="{B98B99D8-11DF-4563-890C-7C4727D6D36E}"/>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18240375"/>
          <a:ext cx="20574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603249</xdr:colOff>
      <xdr:row>35</xdr:row>
      <xdr:rowOff>41273</xdr:rowOff>
    </xdr:from>
    <xdr:to>
      <xdr:col>19</xdr:col>
      <xdr:colOff>0</xdr:colOff>
      <xdr:row>56</xdr:row>
      <xdr:rowOff>105832</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1421343</xdr:colOff>
      <xdr:row>8</xdr:row>
      <xdr:rowOff>25399</xdr:rowOff>
    </xdr:from>
    <xdr:to>
      <xdr:col>10</xdr:col>
      <xdr:colOff>52917</xdr:colOff>
      <xdr:row>34</xdr:row>
      <xdr:rowOff>27516</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384176</xdr:colOff>
      <xdr:row>81</xdr:row>
      <xdr:rowOff>85725</xdr:rowOff>
    </xdr:from>
    <xdr:to>
      <xdr:col>6</xdr:col>
      <xdr:colOff>52916</xdr:colOff>
      <xdr:row>104</xdr:row>
      <xdr:rowOff>84667</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301626</xdr:colOff>
      <xdr:row>81</xdr:row>
      <xdr:rowOff>106891</xdr:rowOff>
    </xdr:from>
    <xdr:to>
      <xdr:col>13</xdr:col>
      <xdr:colOff>6351</xdr:colOff>
      <xdr:row>104</xdr:row>
      <xdr:rowOff>63500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529166</xdr:colOff>
      <xdr:row>106</xdr:row>
      <xdr:rowOff>21167</xdr:rowOff>
    </xdr:from>
    <xdr:to>
      <xdr:col>6</xdr:col>
      <xdr:colOff>220132</xdr:colOff>
      <xdr:row>129</xdr:row>
      <xdr:rowOff>137583</xdr:rowOff>
    </xdr:to>
    <xdr:graphicFrame macro="">
      <xdr:nvGraphicFramePr>
        <xdr:cNvPr id="10" name="Chart 9">
          <a:extLst>
            <a:ext uri="{FF2B5EF4-FFF2-40B4-BE49-F238E27FC236}">
              <a16:creationId xmlns:a16="http://schemas.microsoft.com/office/drawing/2014/main" id="{662DB083-AC46-4B41-BE54-C6D3BA0D5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381000</xdr:colOff>
      <xdr:row>105</xdr:row>
      <xdr:rowOff>63500</xdr:rowOff>
    </xdr:from>
    <xdr:to>
      <xdr:col>13</xdr:col>
      <xdr:colOff>211667</xdr:colOff>
      <xdr:row>129</xdr:row>
      <xdr:rowOff>106891</xdr:rowOff>
    </xdr:to>
    <xdr:graphicFrame macro="">
      <xdr:nvGraphicFramePr>
        <xdr:cNvPr id="14" name="Chart 13">
          <a:extLst>
            <a:ext uri="{FF2B5EF4-FFF2-40B4-BE49-F238E27FC236}">
              <a16:creationId xmlns:a16="http://schemas.microsoft.com/office/drawing/2014/main" id="{DC52B5B1-F9F6-4DFC-BF39-E6EFF551D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232833</xdr:colOff>
      <xdr:row>133</xdr:row>
      <xdr:rowOff>63500</xdr:rowOff>
    </xdr:from>
    <xdr:to>
      <xdr:col>6</xdr:col>
      <xdr:colOff>444500</xdr:colOff>
      <xdr:row>163</xdr:row>
      <xdr:rowOff>63500</xdr:rowOff>
    </xdr:to>
    <xdr:graphicFrame macro="">
      <xdr:nvGraphicFramePr>
        <xdr:cNvPr id="15" name="Chart 14">
          <a:extLst>
            <a:ext uri="{FF2B5EF4-FFF2-40B4-BE49-F238E27FC236}">
              <a16:creationId xmlns:a16="http://schemas.microsoft.com/office/drawing/2014/main" id="{305AD56B-96C9-44F8-BE5F-D2C61322F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412748</xdr:colOff>
      <xdr:row>133</xdr:row>
      <xdr:rowOff>63499</xdr:rowOff>
    </xdr:from>
    <xdr:to>
      <xdr:col>13</xdr:col>
      <xdr:colOff>285749</xdr:colOff>
      <xdr:row>163</xdr:row>
      <xdr:rowOff>105833</xdr:rowOff>
    </xdr:to>
    <xdr:graphicFrame macro="">
      <xdr:nvGraphicFramePr>
        <xdr:cNvPr id="16" name="Chart 15">
          <a:extLst>
            <a:ext uri="{FF2B5EF4-FFF2-40B4-BE49-F238E27FC236}">
              <a16:creationId xmlns:a16="http://schemas.microsoft.com/office/drawing/2014/main" id="{D5612AC3-0719-479E-B11F-B5C8AA9D9C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381000</xdr:colOff>
      <xdr:row>30</xdr:row>
      <xdr:rowOff>120650</xdr:rowOff>
    </xdr:from>
    <xdr:to>
      <xdr:col>15</xdr:col>
      <xdr:colOff>730250</xdr:colOff>
      <xdr:row>54</xdr:row>
      <xdr:rowOff>0</xdr:rowOff>
    </xdr:to>
    <xdr:graphicFrame macro="">
      <xdr:nvGraphicFramePr>
        <xdr:cNvPr id="4" name="Chart 3">
          <a:extLst>
            <a:ext uri="{FF2B5EF4-FFF2-40B4-BE49-F238E27FC236}">
              <a16:creationId xmlns:a16="http://schemas.microsoft.com/office/drawing/2014/main" id="{1BE9E7DC-8490-4AF5-9478-5739F113BA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232832</xdr:colOff>
      <xdr:row>43</xdr:row>
      <xdr:rowOff>158748</xdr:rowOff>
    </xdr:from>
    <xdr:to>
      <xdr:col>37</xdr:col>
      <xdr:colOff>232833</xdr:colOff>
      <xdr:row>85</xdr:row>
      <xdr:rowOff>10583</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68</xdr:row>
      <xdr:rowOff>84667</xdr:rowOff>
    </xdr:from>
    <xdr:to>
      <xdr:col>7</xdr:col>
      <xdr:colOff>569383</xdr:colOff>
      <xdr:row>97</xdr:row>
      <xdr:rowOff>102658</xdr:rowOff>
    </xdr:to>
    <xdr:graphicFrame macro="">
      <xdr:nvGraphicFramePr>
        <xdr:cNvPr id="2" name="Chart 1">
          <a:extLst>
            <a:ext uri="{FF2B5EF4-FFF2-40B4-BE49-F238E27FC236}">
              <a16:creationId xmlns:a16="http://schemas.microsoft.com/office/drawing/2014/main" id="{B16C6B2F-DC77-40E1-8160-E4E6A67C8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613832</xdr:colOff>
      <xdr:row>67</xdr:row>
      <xdr:rowOff>74083</xdr:rowOff>
    </xdr:from>
    <xdr:to>
      <xdr:col>7</xdr:col>
      <xdr:colOff>569382</xdr:colOff>
      <xdr:row>96</xdr:row>
      <xdr:rowOff>92074</xdr:rowOff>
    </xdr:to>
    <xdr:graphicFrame macro="">
      <xdr:nvGraphicFramePr>
        <xdr:cNvPr id="2" name="Chart 1">
          <a:extLst>
            <a:ext uri="{FF2B5EF4-FFF2-40B4-BE49-F238E27FC236}">
              <a16:creationId xmlns:a16="http://schemas.microsoft.com/office/drawing/2014/main" id="{EA23795B-7DE4-4F65-A582-93A84FD4C7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296335</xdr:colOff>
      <xdr:row>69</xdr:row>
      <xdr:rowOff>10583</xdr:rowOff>
    </xdr:from>
    <xdr:to>
      <xdr:col>8</xdr:col>
      <xdr:colOff>84666</xdr:colOff>
      <xdr:row>98</xdr:row>
      <xdr:rowOff>63500</xdr:rowOff>
    </xdr:to>
    <xdr:graphicFrame macro="">
      <xdr:nvGraphicFramePr>
        <xdr:cNvPr id="2" name="Chart 1">
          <a:extLst>
            <a:ext uri="{FF2B5EF4-FFF2-40B4-BE49-F238E27FC236}">
              <a16:creationId xmlns:a16="http://schemas.microsoft.com/office/drawing/2014/main" id="{E5F2077C-F994-4148-BF35-32811E522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0" y="0"/>
    <xdr:ext cx="9301370" cy="6071152"/>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1370" cy="6071152"/>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1370" cy="607115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person displayName="Alastair Neame" id="{B3F12C0E-C683-48AF-A117-30477DA50867}" userId="S::aneame@cebrltd.onmicrosoft.com::060eed2c-14a2-4517-9f7c-223357d7928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0" dT="2019-10-31T18:40:03.64" personId="{B3F12C0E-C683-48AF-A117-30477DA50867}" id="{29B71899-EAE6-465E-9CF6-96EFD6BE2CB2}">
    <text>City of London score will in reality be higher than 1 but no data recorded in ASHE for resident employees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workbookViewId="0">
      <selection activeCell="D2" sqref="D2"/>
    </sheetView>
  </sheetViews>
  <sheetFormatPr defaultColWidth="0" defaultRowHeight="15" zeroHeight="1" x14ac:dyDescent="0.25"/>
  <cols>
    <col min="1" max="1" width="9.140625" style="292" customWidth="1"/>
    <col min="2" max="2" width="13.5703125" style="292" customWidth="1"/>
    <col min="3" max="3" width="72.5703125" style="292" customWidth="1"/>
    <col min="4" max="4" width="9.140625" style="292" customWidth="1"/>
    <col min="5" max="6" width="9.140625" style="292" hidden="1" customWidth="1"/>
    <col min="7" max="7" width="0" style="292" hidden="1" customWidth="1"/>
    <col min="8" max="16384" width="9.140625" style="292" hidden="1"/>
  </cols>
  <sheetData>
    <row r="1" spans="2:3" x14ac:dyDescent="0.25"/>
    <row r="2" spans="2:3" ht="28.5" x14ac:dyDescent="0.45">
      <c r="B2" s="302" t="s">
        <v>2851</v>
      </c>
    </row>
    <row r="3" spans="2:3" ht="15.75" thickBot="1" x14ac:dyDescent="0.3"/>
    <row r="4" spans="2:3" ht="15.75" thickBot="1" x14ac:dyDescent="0.3">
      <c r="B4" s="293" t="s">
        <v>2824</v>
      </c>
      <c r="C4" s="294" t="s">
        <v>2825</v>
      </c>
    </row>
    <row r="5" spans="2:3" ht="29.25" thickBot="1" x14ac:dyDescent="0.3">
      <c r="B5" s="295" t="s">
        <v>2179</v>
      </c>
      <c r="C5" s="296" t="s">
        <v>2826</v>
      </c>
    </row>
    <row r="6" spans="2:3" ht="72" thickBot="1" x14ac:dyDescent="0.3">
      <c r="B6" s="295" t="s">
        <v>2270</v>
      </c>
      <c r="C6" s="296" t="s">
        <v>2827</v>
      </c>
    </row>
    <row r="7" spans="2:3" ht="29.25" thickBot="1" x14ac:dyDescent="0.3">
      <c r="B7" s="295" t="s">
        <v>2271</v>
      </c>
      <c r="C7" s="296" t="s">
        <v>2828</v>
      </c>
    </row>
    <row r="8" spans="2:3" ht="57.75" thickBot="1" x14ac:dyDescent="0.3">
      <c r="B8" s="295" t="s">
        <v>2272</v>
      </c>
      <c r="C8" s="296" t="s">
        <v>2829</v>
      </c>
    </row>
    <row r="9" spans="2:3" ht="43.5" thickBot="1" x14ac:dyDescent="0.3">
      <c r="B9" s="295" t="s">
        <v>2830</v>
      </c>
      <c r="C9" s="296" t="s">
        <v>2831</v>
      </c>
    </row>
    <row r="10" spans="2:3" ht="43.5" thickBot="1" x14ac:dyDescent="0.3">
      <c r="B10" s="295" t="s">
        <v>2273</v>
      </c>
      <c r="C10" s="296" t="s">
        <v>2832</v>
      </c>
    </row>
    <row r="11" spans="2:3" ht="57" x14ac:dyDescent="0.25">
      <c r="B11" s="326" t="s">
        <v>2274</v>
      </c>
      <c r="C11" s="297" t="s">
        <v>2833</v>
      </c>
    </row>
    <row r="12" spans="2:3" ht="57" x14ac:dyDescent="0.25">
      <c r="B12" s="327"/>
      <c r="C12" s="297" t="s">
        <v>2834</v>
      </c>
    </row>
    <row r="13" spans="2:3" ht="29.25" thickBot="1" x14ac:dyDescent="0.3">
      <c r="B13" s="328"/>
      <c r="C13" s="296" t="s">
        <v>2835</v>
      </c>
    </row>
    <row r="14" spans="2:3" x14ac:dyDescent="0.25"/>
    <row r="15" spans="2:3" ht="28.5" x14ac:dyDescent="0.45">
      <c r="B15" s="302" t="s">
        <v>2847</v>
      </c>
    </row>
    <row r="16" spans="2:3" ht="15.75" thickBot="1" x14ac:dyDescent="0.3"/>
    <row r="17" spans="2:7" ht="15.75" thickBot="1" x14ac:dyDescent="0.3">
      <c r="B17" s="331" t="s">
        <v>2836</v>
      </c>
      <c r="C17" s="332"/>
    </row>
    <row r="18" spans="2:7" ht="190.5" customHeight="1" thickBot="1" x14ac:dyDescent="0.3">
      <c r="B18" s="329" t="s">
        <v>2845</v>
      </c>
      <c r="C18" s="330"/>
      <c r="D18" s="301"/>
      <c r="E18" s="301"/>
      <c r="F18" s="301"/>
      <c r="G18" s="301"/>
    </row>
    <row r="19" spans="2:7" ht="15.75" thickBot="1" x14ac:dyDescent="0.3">
      <c r="B19" s="298"/>
    </row>
    <row r="20" spans="2:7" ht="15.75" thickBot="1" x14ac:dyDescent="0.3">
      <c r="B20" s="331" t="s">
        <v>2837</v>
      </c>
      <c r="C20" s="332"/>
    </row>
    <row r="21" spans="2:7" ht="141.75" customHeight="1" thickBot="1" x14ac:dyDescent="0.3">
      <c r="B21" s="329" t="s">
        <v>2846</v>
      </c>
      <c r="C21" s="330"/>
    </row>
    <row r="22" spans="2:7" ht="15.75" thickBot="1" x14ac:dyDescent="0.3">
      <c r="B22" s="298"/>
    </row>
    <row r="23" spans="2:7" ht="15.75" thickBot="1" x14ac:dyDescent="0.3">
      <c r="B23" s="331" t="s">
        <v>2838</v>
      </c>
      <c r="C23" s="332"/>
    </row>
    <row r="24" spans="2:7" ht="264.75" customHeight="1" thickBot="1" x14ac:dyDescent="0.3">
      <c r="B24" s="329" t="s">
        <v>2848</v>
      </c>
      <c r="C24" s="330"/>
    </row>
    <row r="25" spans="2:7" ht="15.75" thickBot="1" x14ac:dyDescent="0.3">
      <c r="B25" s="300"/>
    </row>
    <row r="26" spans="2:7" ht="15.75" thickBot="1" x14ac:dyDescent="0.3">
      <c r="B26" s="331" t="s">
        <v>2839</v>
      </c>
      <c r="C26" s="332"/>
    </row>
    <row r="27" spans="2:7" ht="71.25" customHeight="1" thickBot="1" x14ac:dyDescent="0.3">
      <c r="B27" s="329" t="s">
        <v>2840</v>
      </c>
      <c r="C27" s="330"/>
    </row>
    <row r="28" spans="2:7" ht="15.75" thickBot="1" x14ac:dyDescent="0.3">
      <c r="B28" s="299"/>
    </row>
    <row r="29" spans="2:7" ht="15.75" thickBot="1" x14ac:dyDescent="0.3">
      <c r="B29" s="331" t="s">
        <v>2706</v>
      </c>
      <c r="C29" s="332"/>
    </row>
    <row r="30" spans="2:7" ht="57.75" customHeight="1" x14ac:dyDescent="0.25">
      <c r="B30" s="337" t="s">
        <v>2841</v>
      </c>
      <c r="C30" s="338"/>
    </row>
    <row r="31" spans="2:7" x14ac:dyDescent="0.25">
      <c r="B31" s="303"/>
      <c r="C31" s="304"/>
    </row>
    <row r="32" spans="2:7" x14ac:dyDescent="0.25">
      <c r="B32" s="305" t="s">
        <v>2842</v>
      </c>
      <c r="C32" s="304"/>
    </row>
    <row r="33" spans="2:3" x14ac:dyDescent="0.25">
      <c r="B33" s="306"/>
      <c r="C33" s="304"/>
    </row>
    <row r="34" spans="2:3" x14ac:dyDescent="0.25">
      <c r="B34" s="339" t="s">
        <v>2843</v>
      </c>
      <c r="C34" s="340"/>
    </row>
    <row r="35" spans="2:3" x14ac:dyDescent="0.25">
      <c r="B35" s="306"/>
      <c r="C35" s="304"/>
    </row>
    <row r="36" spans="2:3" x14ac:dyDescent="0.25">
      <c r="B36" s="305" t="s">
        <v>2844</v>
      </c>
      <c r="C36" s="304"/>
    </row>
    <row r="37" spans="2:3" ht="195" customHeight="1" thickBot="1" x14ac:dyDescent="0.3">
      <c r="B37" s="335" t="s">
        <v>2849</v>
      </c>
      <c r="C37" s="336"/>
    </row>
    <row r="38" spans="2:3" ht="15.75" thickBot="1" x14ac:dyDescent="0.3">
      <c r="B38" s="300"/>
    </row>
    <row r="39" spans="2:3" ht="15.75" thickBot="1" x14ac:dyDescent="0.3">
      <c r="B39" s="331" t="s">
        <v>2874</v>
      </c>
      <c r="C39" s="332"/>
    </row>
    <row r="40" spans="2:3" ht="363.75" customHeight="1" thickBot="1" x14ac:dyDescent="0.3">
      <c r="B40" s="329" t="s">
        <v>2850</v>
      </c>
      <c r="C40" s="330"/>
    </row>
    <row r="41" spans="2:3" ht="15.75" thickBot="1" x14ac:dyDescent="0.3">
      <c r="B41" s="300"/>
    </row>
    <row r="42" spans="2:3" ht="15.75" thickBot="1" x14ac:dyDescent="0.3">
      <c r="B42" s="333" t="s">
        <v>2875</v>
      </c>
      <c r="C42" s="334"/>
    </row>
    <row r="43" spans="2:3" ht="45.75" thickBot="1" x14ac:dyDescent="0.3">
      <c r="B43" s="320" t="s">
        <v>2877</v>
      </c>
      <c r="C43" s="321" t="s">
        <v>2876</v>
      </c>
    </row>
    <row r="44" spans="2:3" ht="30" x14ac:dyDescent="0.25">
      <c r="B44" s="318" t="s">
        <v>2854</v>
      </c>
      <c r="C44" s="319" t="s">
        <v>2853</v>
      </c>
    </row>
    <row r="45" spans="2:3" x14ac:dyDescent="0.25">
      <c r="B45" s="314" t="s">
        <v>2856</v>
      </c>
      <c r="C45" s="316" t="s">
        <v>2855</v>
      </c>
    </row>
    <row r="46" spans="2:3" ht="45" x14ac:dyDescent="0.25">
      <c r="B46" s="314" t="s">
        <v>2858</v>
      </c>
      <c r="C46" s="316" t="s">
        <v>2857</v>
      </c>
    </row>
    <row r="47" spans="2:3" ht="75" x14ac:dyDescent="0.25">
      <c r="B47" s="314" t="s">
        <v>2860</v>
      </c>
      <c r="C47" s="316" t="s">
        <v>2859</v>
      </c>
    </row>
    <row r="48" spans="2:3" ht="45" x14ac:dyDescent="0.25">
      <c r="B48" s="314" t="s">
        <v>2862</v>
      </c>
      <c r="C48" s="316" t="s">
        <v>2861</v>
      </c>
    </row>
    <row r="49" spans="2:3" ht="45" x14ac:dyDescent="0.25">
      <c r="B49" s="314" t="s">
        <v>2864</v>
      </c>
      <c r="C49" s="316" t="s">
        <v>2863</v>
      </c>
    </row>
    <row r="50" spans="2:3" ht="30" x14ac:dyDescent="0.25">
      <c r="B50" s="314" t="s">
        <v>2866</v>
      </c>
      <c r="C50" s="316" t="s">
        <v>2865</v>
      </c>
    </row>
    <row r="51" spans="2:3" ht="30" x14ac:dyDescent="0.25">
      <c r="B51" s="314" t="s">
        <v>2868</v>
      </c>
      <c r="C51" s="316" t="s">
        <v>2867</v>
      </c>
    </row>
    <row r="52" spans="2:3" x14ac:dyDescent="0.25">
      <c r="B52" s="314" t="s">
        <v>2870</v>
      </c>
      <c r="C52" s="316" t="s">
        <v>2869</v>
      </c>
    </row>
    <row r="53" spans="2:3" ht="60" x14ac:dyDescent="0.25">
      <c r="B53" s="314" t="s">
        <v>2872</v>
      </c>
      <c r="C53" s="316" t="s">
        <v>2871</v>
      </c>
    </row>
    <row r="54" spans="2:3" ht="15.75" thickBot="1" x14ac:dyDescent="0.3">
      <c r="B54" s="315">
        <v>68</v>
      </c>
      <c r="C54" s="317" t="s">
        <v>2873</v>
      </c>
    </row>
    <row r="55" spans="2:3" x14ac:dyDescent="0.25"/>
    <row r="56" spans="2:3" hidden="1" x14ac:dyDescent="0.25"/>
    <row r="57" spans="2:3" hidden="1" x14ac:dyDescent="0.25"/>
    <row r="58" spans="2:3" hidden="1" x14ac:dyDescent="0.25"/>
    <row r="59" spans="2:3" hidden="1" x14ac:dyDescent="0.25"/>
    <row r="60" spans="2:3" hidden="1" x14ac:dyDescent="0.25"/>
    <row r="61" spans="2:3" hidden="1" x14ac:dyDescent="0.25"/>
    <row r="62" spans="2:3" hidden="1" x14ac:dyDescent="0.25"/>
    <row r="63" spans="2:3" hidden="1" x14ac:dyDescent="0.25"/>
    <row r="64" spans="2:3" hidden="1" x14ac:dyDescent="0.25"/>
    <row r="65" hidden="1" x14ac:dyDescent="0.25"/>
  </sheetData>
  <mergeCells count="16">
    <mergeCell ref="B42:C42"/>
    <mergeCell ref="B37:C37"/>
    <mergeCell ref="B30:C30"/>
    <mergeCell ref="B34:C34"/>
    <mergeCell ref="B39:C39"/>
    <mergeCell ref="B40:C40"/>
    <mergeCell ref="B23:C23"/>
    <mergeCell ref="B24:C24"/>
    <mergeCell ref="B26:C26"/>
    <mergeCell ref="B29:C29"/>
    <mergeCell ref="B27:C27"/>
    <mergeCell ref="B11:B13"/>
    <mergeCell ref="B18:C18"/>
    <mergeCell ref="B17:C17"/>
    <mergeCell ref="B20:C20"/>
    <mergeCell ref="B21:C2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Z53"/>
  <sheetViews>
    <sheetView zoomScale="90" zoomScaleNormal="90" workbookViewId="0">
      <pane ySplit="3" topLeftCell="A4" activePane="bottomLeft" state="frozen"/>
      <selection pane="bottomLeft" activeCell="I17" sqref="I17:I18"/>
    </sheetView>
  </sheetViews>
  <sheetFormatPr defaultRowHeight="12.75" x14ac:dyDescent="0.2"/>
  <cols>
    <col min="1" max="1" width="14.5703125" style="1" customWidth="1"/>
    <col min="2" max="34" width="17.85546875" style="1" customWidth="1"/>
    <col min="35" max="35" width="3.42578125" style="1" customWidth="1"/>
    <col min="36" max="39" width="17.85546875" style="1" customWidth="1"/>
    <col min="40" max="40" width="4.85546875" style="1" customWidth="1"/>
    <col min="41" max="73" width="17.85546875" style="1" customWidth="1"/>
    <col min="74" max="16384" width="9.140625" style="1"/>
  </cols>
  <sheetData>
    <row r="1" spans="1:78" ht="25.5" x14ac:dyDescent="0.2">
      <c r="A1" s="2"/>
      <c r="B1" s="257" t="s">
        <v>2181</v>
      </c>
      <c r="C1" s="49" t="s">
        <v>2180</v>
      </c>
      <c r="D1" s="49" t="s">
        <v>2182</v>
      </c>
      <c r="E1" s="49" t="s">
        <v>2183</v>
      </c>
      <c r="F1" s="49" t="s">
        <v>2184</v>
      </c>
      <c r="G1" s="49" t="s">
        <v>2185</v>
      </c>
      <c r="H1" s="49" t="s">
        <v>2186</v>
      </c>
      <c r="I1" s="49" t="s">
        <v>2187</v>
      </c>
      <c r="J1" s="49" t="s">
        <v>2188</v>
      </c>
      <c r="K1" s="49" t="s">
        <v>2189</v>
      </c>
      <c r="L1" s="49" t="s">
        <v>2190</v>
      </c>
      <c r="M1" s="49" t="s">
        <v>2191</v>
      </c>
      <c r="N1" s="49" t="s">
        <v>2192</v>
      </c>
      <c r="O1" s="49" t="s">
        <v>2193</v>
      </c>
      <c r="P1" s="49" t="s">
        <v>2194</v>
      </c>
      <c r="Q1" s="49" t="s">
        <v>2195</v>
      </c>
      <c r="R1" s="49" t="s">
        <v>2196</v>
      </c>
      <c r="S1" s="49" t="s">
        <v>2197</v>
      </c>
      <c r="T1" s="49" t="s">
        <v>2198</v>
      </c>
      <c r="U1" s="49" t="s">
        <v>2199</v>
      </c>
      <c r="V1" s="49" t="s">
        <v>2200</v>
      </c>
      <c r="W1" s="49" t="s">
        <v>2201</v>
      </c>
      <c r="X1" s="49" t="s">
        <v>2202</v>
      </c>
      <c r="Y1" s="49" t="s">
        <v>2203</v>
      </c>
      <c r="Z1" s="49" t="s">
        <v>2204</v>
      </c>
      <c r="AA1" s="49" t="s">
        <v>2205</v>
      </c>
      <c r="AB1" s="49" t="s">
        <v>2206</v>
      </c>
      <c r="AC1" s="49" t="s">
        <v>2207</v>
      </c>
      <c r="AD1" s="49" t="s">
        <v>2208</v>
      </c>
      <c r="AE1" s="49" t="s">
        <v>2209</v>
      </c>
      <c r="AF1" s="49" t="s">
        <v>2210</v>
      </c>
      <c r="AG1" s="49" t="s">
        <v>2211</v>
      </c>
      <c r="AH1" s="49" t="s">
        <v>2212</v>
      </c>
      <c r="AI1" s="196"/>
      <c r="AJ1" s="195" t="s">
        <v>2779</v>
      </c>
      <c r="AK1" s="195" t="s">
        <v>2268</v>
      </c>
      <c r="AL1" s="195" t="s">
        <v>2780</v>
      </c>
      <c r="AM1" s="195" t="s">
        <v>2781</v>
      </c>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row>
    <row r="2" spans="1:78" ht="38.25" x14ac:dyDescent="0.2">
      <c r="A2" s="258" t="s">
        <v>2816</v>
      </c>
      <c r="B2" s="260">
        <v>0.85800310884509745</v>
      </c>
      <c r="C2" s="261">
        <v>0.90625858572668516</v>
      </c>
      <c r="D2" s="261">
        <v>0.85736934766618633</v>
      </c>
      <c r="E2" s="261">
        <v>0.84870630705483374</v>
      </c>
      <c r="F2" s="261">
        <v>0.85447194424164219</v>
      </c>
      <c r="G2" s="261">
        <v>0.85264212466745337</v>
      </c>
      <c r="H2" s="261">
        <v>0.87220527783684509</v>
      </c>
      <c r="I2" s="261">
        <v>0.84971459805942984</v>
      </c>
      <c r="J2" s="261">
        <v>0.85621111260612603</v>
      </c>
      <c r="K2" s="261">
        <v>0.84980881875188163</v>
      </c>
      <c r="L2" s="261">
        <v>0.8317345404973806</v>
      </c>
      <c r="M2" s="261">
        <v>0.83772168758985832</v>
      </c>
      <c r="N2" s="261">
        <v>0.86022190512746921</v>
      </c>
      <c r="O2" s="261">
        <v>0.86741623890232733</v>
      </c>
      <c r="P2" s="261">
        <v>0.84519539194392279</v>
      </c>
      <c r="Q2" s="261">
        <v>0.84982421511405215</v>
      </c>
      <c r="R2" s="261">
        <v>0.84399149650416516</v>
      </c>
      <c r="S2" s="261">
        <v>0.8324180819185546</v>
      </c>
      <c r="T2" s="261">
        <v>0.8509729662832064</v>
      </c>
      <c r="U2" s="261">
        <v>0.83503918103934116</v>
      </c>
      <c r="V2" s="261">
        <v>0.82818836579640598</v>
      </c>
      <c r="W2" s="261">
        <v>0.8302844251342566</v>
      </c>
      <c r="X2" s="261">
        <v>0.84443068552251133</v>
      </c>
      <c r="Y2" s="261">
        <v>0.86257707657184568</v>
      </c>
      <c r="Z2" s="261">
        <v>0.8289864635092451</v>
      </c>
      <c r="AA2" s="261">
        <v>0.81533033756041984</v>
      </c>
      <c r="AB2" s="261">
        <v>0.83902846131141096</v>
      </c>
      <c r="AC2" s="261">
        <v>0.8481325455575649</v>
      </c>
      <c r="AD2" s="261">
        <v>0.84549624166365922</v>
      </c>
      <c r="AE2" s="261">
        <v>0.85146561983774771</v>
      </c>
      <c r="AF2" s="261">
        <v>0.87040349075068457</v>
      </c>
      <c r="AG2" s="261">
        <v>0.8422415556885634</v>
      </c>
      <c r="AH2" s="261">
        <v>0.84476035005999139</v>
      </c>
      <c r="AI2" s="48"/>
      <c r="AJ2" s="259">
        <v>0.84270748455741529</v>
      </c>
      <c r="AK2" s="259">
        <v>0.83412063807900561</v>
      </c>
      <c r="AL2" s="259">
        <v>0.84330812734347738</v>
      </c>
      <c r="AM2" s="259">
        <v>0.8340974883315847</v>
      </c>
    </row>
    <row r="3" spans="1:78" ht="25.5" x14ac:dyDescent="0.2">
      <c r="A3" s="2" t="s">
        <v>2815</v>
      </c>
      <c r="B3" s="262">
        <v>3.5865809888657701E-2</v>
      </c>
      <c r="C3" s="263">
        <v>5.4340830325054275E-2</v>
      </c>
      <c r="D3" s="263">
        <v>3.409139850125624E-2</v>
      </c>
      <c r="E3" s="263">
        <v>3.0817523336012252E-2</v>
      </c>
      <c r="F3" s="263">
        <v>2.545702481773662E-2</v>
      </c>
      <c r="G3" s="263">
        <v>3.3777476166674619E-2</v>
      </c>
      <c r="H3" s="263">
        <v>3.2920647971204746E-2</v>
      </c>
      <c r="I3" s="263">
        <v>3.1681949497940828E-2</v>
      </c>
      <c r="J3" s="263">
        <v>3.0665467644580394E-2</v>
      </c>
      <c r="K3" s="263">
        <v>3.1175308362814232E-2</v>
      </c>
      <c r="L3" s="263">
        <v>3.1658126820421004E-2</v>
      </c>
      <c r="M3" s="263">
        <v>3.6487736076201246E-2</v>
      </c>
      <c r="N3" s="263">
        <v>3.8054655364015637E-2</v>
      </c>
      <c r="O3" s="263">
        <v>3.0097491854584001E-2</v>
      </c>
      <c r="P3" s="263">
        <v>2.4269790910647661E-2</v>
      </c>
      <c r="Q3" s="263">
        <v>2.7488595836742308E-2</v>
      </c>
      <c r="R3" s="263">
        <v>3.0933295010049638E-2</v>
      </c>
      <c r="S3" s="263">
        <v>2.3494108151311251E-2</v>
      </c>
      <c r="T3" s="263">
        <v>3.1478891730160663E-2</v>
      </c>
      <c r="U3" s="263">
        <v>2.8388575882316996E-2</v>
      </c>
      <c r="V3" s="263">
        <v>2.5071128592336005E-2</v>
      </c>
      <c r="W3" s="263">
        <v>2.3435172179288966E-2</v>
      </c>
      <c r="X3" s="263">
        <v>3.2853989356098297E-2</v>
      </c>
      <c r="Y3" s="263">
        <v>3.6637379657363037E-2</v>
      </c>
      <c r="Z3" s="263">
        <v>2.5904224450167553E-2</v>
      </c>
      <c r="AA3" s="263">
        <v>2.5257287713923549E-2</v>
      </c>
      <c r="AB3" s="263">
        <v>3.5811761235055653E-2</v>
      </c>
      <c r="AC3" s="263">
        <v>3.3575900128115822E-2</v>
      </c>
      <c r="AD3" s="263">
        <v>3.2961852954183489E-2</v>
      </c>
      <c r="AE3" s="263">
        <v>3.4607131694524493E-2</v>
      </c>
      <c r="AF3" s="263">
        <v>4.2787517887158059E-2</v>
      </c>
      <c r="AG3" s="263">
        <v>3.0840775566795226E-2</v>
      </c>
      <c r="AH3" s="263">
        <v>2.4683882323306153E-2</v>
      </c>
      <c r="AI3" s="264"/>
      <c r="AJ3" s="263">
        <v>2.9344220303776695E-2</v>
      </c>
      <c r="AK3" s="263">
        <v>2.6440296479642376E-2</v>
      </c>
      <c r="AL3" s="263">
        <v>3.2009637703647863E-2</v>
      </c>
      <c r="AM3" s="263">
        <v>2.7097248785008559E-2</v>
      </c>
      <c r="AO3" s="49" t="s">
        <v>2181</v>
      </c>
      <c r="AP3" s="49" t="s">
        <v>2180</v>
      </c>
      <c r="AQ3" s="49" t="s">
        <v>2182</v>
      </c>
      <c r="AR3" s="49" t="s">
        <v>2183</v>
      </c>
      <c r="AS3" s="49" t="s">
        <v>2184</v>
      </c>
      <c r="AT3" s="49" t="s">
        <v>2185</v>
      </c>
      <c r="AU3" s="49" t="s">
        <v>2186</v>
      </c>
      <c r="AV3" s="49" t="s">
        <v>2187</v>
      </c>
      <c r="AW3" s="49" t="s">
        <v>2188</v>
      </c>
      <c r="AX3" s="49" t="s">
        <v>2189</v>
      </c>
      <c r="AY3" s="49" t="s">
        <v>2190</v>
      </c>
      <c r="AZ3" s="49" t="s">
        <v>2191</v>
      </c>
      <c r="BA3" s="49" t="s">
        <v>2192</v>
      </c>
      <c r="BB3" s="49" t="s">
        <v>2193</v>
      </c>
      <c r="BC3" s="49" t="s">
        <v>2194</v>
      </c>
      <c r="BD3" s="49" t="s">
        <v>2195</v>
      </c>
      <c r="BE3" s="49" t="s">
        <v>2196</v>
      </c>
      <c r="BF3" s="49" t="s">
        <v>2197</v>
      </c>
      <c r="BG3" s="49" t="s">
        <v>2198</v>
      </c>
      <c r="BH3" s="49" t="s">
        <v>2199</v>
      </c>
      <c r="BI3" s="49" t="s">
        <v>2200</v>
      </c>
      <c r="BJ3" s="49" t="s">
        <v>2201</v>
      </c>
      <c r="BK3" s="49" t="s">
        <v>2202</v>
      </c>
      <c r="BL3" s="49" t="s">
        <v>2203</v>
      </c>
      <c r="BM3" s="49" t="s">
        <v>2204</v>
      </c>
      <c r="BN3" s="49" t="s">
        <v>2205</v>
      </c>
      <c r="BO3" s="49" t="s">
        <v>2206</v>
      </c>
      <c r="BP3" s="49" t="s">
        <v>2207</v>
      </c>
      <c r="BQ3" s="49" t="s">
        <v>2208</v>
      </c>
      <c r="BR3" s="49" t="s">
        <v>2209</v>
      </c>
      <c r="BS3" s="49" t="s">
        <v>2210</v>
      </c>
      <c r="BT3" s="49" t="s">
        <v>2211</v>
      </c>
      <c r="BU3" s="49" t="s">
        <v>2212</v>
      </c>
      <c r="BW3" s="195" t="s">
        <v>2779</v>
      </c>
      <c r="BX3" s="195" t="s">
        <v>2268</v>
      </c>
      <c r="BY3" s="195" t="s">
        <v>2780</v>
      </c>
      <c r="BZ3" s="195" t="s">
        <v>2781</v>
      </c>
    </row>
    <row r="4" spans="1:78" x14ac:dyDescent="0.2">
      <c r="A4" s="36">
        <v>1</v>
      </c>
      <c r="B4" s="265">
        <v>9.8151608696991938E-2</v>
      </c>
      <c r="C4" s="266">
        <v>0.15445775751554033</v>
      </c>
      <c r="D4" s="266">
        <v>0.10474647690783069</v>
      </c>
      <c r="E4" s="266">
        <v>0.10647657381720113</v>
      </c>
      <c r="F4" s="266">
        <v>7.1394585644452682E-2</v>
      </c>
      <c r="G4" s="266">
        <v>0.10058998263901181</v>
      </c>
      <c r="H4" s="266">
        <v>0.10745533475595807</v>
      </c>
      <c r="I4" s="266">
        <v>9.7365094466775035E-2</v>
      </c>
      <c r="J4" s="266">
        <v>9.3966288521233218E-2</v>
      </c>
      <c r="K4" s="266">
        <v>9.4581059306745124E-2</v>
      </c>
      <c r="L4" s="266">
        <v>9.9281629687326692E-2</v>
      </c>
      <c r="M4" s="266">
        <v>0.12179666369791817</v>
      </c>
      <c r="N4" s="266">
        <v>0.13154956229843348</v>
      </c>
      <c r="O4" s="266">
        <v>9.9865057074489755E-2</v>
      </c>
      <c r="P4" s="266">
        <v>6.7303047432827556E-2</v>
      </c>
      <c r="Q4" s="266">
        <v>7.9198074390891202E-2</v>
      </c>
      <c r="R4" s="266">
        <v>9.3943893739382028E-2</v>
      </c>
      <c r="S4" s="266">
        <v>7.4621117974693396E-2</v>
      </c>
      <c r="T4" s="266">
        <v>9.7646162180186596E-2</v>
      </c>
      <c r="U4" s="266">
        <v>9.9178063051368795E-2</v>
      </c>
      <c r="V4" s="266">
        <v>8.0734978339658883E-2</v>
      </c>
      <c r="W4" s="266">
        <v>6.7433427338209784E-2</v>
      </c>
      <c r="X4" s="266">
        <v>0.10482954246200109</v>
      </c>
      <c r="Y4" s="266">
        <v>0.12571645979683391</v>
      </c>
      <c r="Z4" s="266">
        <v>7.0375571912238769E-2</v>
      </c>
      <c r="AA4" s="266">
        <v>9.5572758915081268E-2</v>
      </c>
      <c r="AB4" s="266">
        <v>0.13955357059202528</v>
      </c>
      <c r="AC4" s="266">
        <v>0.10658501784976022</v>
      </c>
      <c r="AD4" s="266">
        <v>0.10067136784165369</v>
      </c>
      <c r="AE4" s="266">
        <v>0.1250736178990931</v>
      </c>
      <c r="AF4" s="266">
        <v>0.14230126785247904</v>
      </c>
      <c r="AG4" s="266">
        <v>0.10311779271760016</v>
      </c>
      <c r="AH4" s="266">
        <v>6.3505122022413235E-2</v>
      </c>
      <c r="AI4" s="266"/>
      <c r="AJ4" s="266">
        <v>9.5627745870621242E-2</v>
      </c>
      <c r="AK4" s="266">
        <v>8.690830176592905E-2</v>
      </c>
      <c r="AL4" s="266">
        <v>0.10089150123345653</v>
      </c>
      <c r="AM4" s="266">
        <v>9.2206301644227939E-2</v>
      </c>
      <c r="AO4" s="11" t="s">
        <v>2291</v>
      </c>
      <c r="AP4" s="11" t="s">
        <v>2291</v>
      </c>
      <c r="AQ4" s="11" t="s">
        <v>2292</v>
      </c>
      <c r="AR4" s="11" t="s">
        <v>2293</v>
      </c>
      <c r="AS4" s="11" t="s">
        <v>2293</v>
      </c>
      <c r="AT4" s="11" t="s">
        <v>2292</v>
      </c>
      <c r="AU4" s="11" t="s">
        <v>2293</v>
      </c>
      <c r="AV4" s="11" t="s">
        <v>2293</v>
      </c>
      <c r="AW4" s="11" t="s">
        <v>2292</v>
      </c>
      <c r="AX4" s="11" t="s">
        <v>2294</v>
      </c>
      <c r="AY4" s="11" t="s">
        <v>2293</v>
      </c>
      <c r="AZ4" s="11" t="s">
        <v>2292</v>
      </c>
      <c r="BA4" s="11" t="s">
        <v>2293</v>
      </c>
      <c r="BB4" s="11" t="s">
        <v>2293</v>
      </c>
      <c r="BC4" s="11" t="s">
        <v>2292</v>
      </c>
      <c r="BD4" s="11" t="s">
        <v>2293</v>
      </c>
      <c r="BE4" s="11" t="s">
        <v>2292</v>
      </c>
      <c r="BF4" s="11" t="s">
        <v>2292</v>
      </c>
      <c r="BG4" s="11" t="s">
        <v>2292</v>
      </c>
      <c r="BH4" s="11" t="s">
        <v>2292</v>
      </c>
      <c r="BI4" s="11" t="s">
        <v>2292</v>
      </c>
      <c r="BJ4" s="11" t="s">
        <v>2292</v>
      </c>
      <c r="BK4" s="11" t="s">
        <v>2292</v>
      </c>
      <c r="BL4" s="11" t="s">
        <v>2292</v>
      </c>
      <c r="BM4" s="11" t="s">
        <v>2295</v>
      </c>
      <c r="BN4" s="11" t="s">
        <v>2292</v>
      </c>
      <c r="BO4" s="11" t="s">
        <v>2292</v>
      </c>
      <c r="BP4" s="11" t="s">
        <v>2292</v>
      </c>
      <c r="BQ4" s="11" t="s">
        <v>2292</v>
      </c>
      <c r="BR4" s="11" t="s">
        <v>2292</v>
      </c>
      <c r="BS4" s="11" t="s">
        <v>2293</v>
      </c>
      <c r="BT4" s="11" t="s">
        <v>2292</v>
      </c>
      <c r="BU4" s="11" t="s">
        <v>2292</v>
      </c>
      <c r="BW4" s="1" t="s">
        <v>2293</v>
      </c>
      <c r="BX4" s="1" t="s">
        <v>2292</v>
      </c>
      <c r="BY4" s="1" t="s">
        <v>2292</v>
      </c>
      <c r="BZ4" s="1" t="s">
        <v>2292</v>
      </c>
    </row>
    <row r="5" spans="1:78" x14ac:dyDescent="0.2">
      <c r="A5" s="36">
        <v>2</v>
      </c>
      <c r="B5" s="265">
        <v>9.3683506311305953E-2</v>
      </c>
      <c r="C5" s="266">
        <v>0.10742529728043652</v>
      </c>
      <c r="D5" s="266">
        <v>8.322986267348946E-2</v>
      </c>
      <c r="E5" s="266">
        <v>6.8325573249146412E-2</v>
      </c>
      <c r="F5" s="266">
        <v>6.7217273588867393E-2</v>
      </c>
      <c r="G5" s="266">
        <v>9.9398550821129167E-2</v>
      </c>
      <c r="H5" s="266">
        <v>6.8205327253671538E-2</v>
      </c>
      <c r="I5" s="266">
        <v>8.5514793921173463E-2</v>
      </c>
      <c r="J5" s="266">
        <v>8.712483649919231E-2</v>
      </c>
      <c r="K5" s="266">
        <v>8.3833242518317697E-2</v>
      </c>
      <c r="L5" s="266">
        <v>9.5452638624444808E-2</v>
      </c>
      <c r="M5" s="266">
        <v>9.9888907847349648E-2</v>
      </c>
      <c r="N5" s="266">
        <v>8.5941880725836389E-2</v>
      </c>
      <c r="O5" s="266">
        <v>4.7458141810550428E-2</v>
      </c>
      <c r="P5" s="266">
        <v>5.8889743249563475E-2</v>
      </c>
      <c r="Q5" s="266">
        <v>7.5570574363250861E-2</v>
      </c>
      <c r="R5" s="266">
        <v>6.9568745381915847E-2</v>
      </c>
      <c r="S5" s="266">
        <v>6.091544383012315E-2</v>
      </c>
      <c r="T5" s="266">
        <v>9.0608458162296387E-2</v>
      </c>
      <c r="U5" s="266">
        <v>7.0239004426202692E-2</v>
      </c>
      <c r="V5" s="266">
        <v>7.2764387818653506E-2</v>
      </c>
      <c r="W5" s="266">
        <v>6.3569528946745404E-2</v>
      </c>
      <c r="X5" s="266">
        <v>9.4613548968732794E-2</v>
      </c>
      <c r="Y5" s="266">
        <v>8.0148304733280301E-2</v>
      </c>
      <c r="Z5" s="266">
        <v>6.214974241376222E-2</v>
      </c>
      <c r="AA5" s="266">
        <v>5.9242479656878691E-2</v>
      </c>
      <c r="AB5" s="266">
        <v>7.5196443786219813E-2</v>
      </c>
      <c r="AC5" s="266">
        <v>9.8464135946445805E-2</v>
      </c>
      <c r="AD5" s="266">
        <v>0.10067116587283977</v>
      </c>
      <c r="AE5" s="266">
        <v>7.3214153287579298E-2</v>
      </c>
      <c r="AF5" s="266">
        <v>9.7745475870203533E-2</v>
      </c>
      <c r="AG5" s="266">
        <v>6.3166068568150616E-2</v>
      </c>
      <c r="AH5" s="266">
        <v>6.2652555114107653E-2</v>
      </c>
      <c r="AI5" s="266"/>
      <c r="AJ5" s="266">
        <v>7.4207850196254449E-2</v>
      </c>
      <c r="AK5" s="266">
        <v>6.7580285185619704E-2</v>
      </c>
      <c r="AL5" s="266">
        <v>9.6341885493673743E-2</v>
      </c>
      <c r="AM5" s="266">
        <v>7.6037155800687276E-2</v>
      </c>
      <c r="AO5" s="11" t="s">
        <v>2293</v>
      </c>
      <c r="AP5" s="11" t="s">
        <v>2296</v>
      </c>
      <c r="AQ5" s="11" t="s">
        <v>2293</v>
      </c>
      <c r="AR5" s="11" t="s">
        <v>2292</v>
      </c>
      <c r="AS5" s="11" t="s">
        <v>2292</v>
      </c>
      <c r="AT5" s="11" t="s">
        <v>2293</v>
      </c>
      <c r="AU5" s="11" t="s">
        <v>2297</v>
      </c>
      <c r="AV5" s="11" t="s">
        <v>2292</v>
      </c>
      <c r="AW5" s="11" t="s">
        <v>2293</v>
      </c>
      <c r="AX5" s="11" t="s">
        <v>2292</v>
      </c>
      <c r="AY5" s="11" t="s">
        <v>2292</v>
      </c>
      <c r="AZ5" s="11" t="s">
        <v>2293</v>
      </c>
      <c r="BA5" s="11" t="s">
        <v>2292</v>
      </c>
      <c r="BB5" s="11" t="s">
        <v>2298</v>
      </c>
      <c r="BC5" s="11" t="s">
        <v>2299</v>
      </c>
      <c r="BD5" s="11" t="s">
        <v>2292</v>
      </c>
      <c r="BE5" s="11" t="s">
        <v>2295</v>
      </c>
      <c r="BF5" s="11" t="s">
        <v>2293</v>
      </c>
      <c r="BG5" s="11" t="s">
        <v>2293</v>
      </c>
      <c r="BH5" s="11" t="s">
        <v>2293</v>
      </c>
      <c r="BI5" s="11" t="s">
        <v>2293</v>
      </c>
      <c r="BJ5" s="11" t="s">
        <v>2293</v>
      </c>
      <c r="BK5" s="11" t="s">
        <v>2293</v>
      </c>
      <c r="BL5" s="11" t="s">
        <v>2293</v>
      </c>
      <c r="BM5" s="11" t="s">
        <v>2292</v>
      </c>
      <c r="BN5" s="11" t="s">
        <v>2293</v>
      </c>
      <c r="BO5" s="11" t="s">
        <v>2293</v>
      </c>
      <c r="BP5" s="11" t="s">
        <v>2293</v>
      </c>
      <c r="BQ5" s="11" t="s">
        <v>2293</v>
      </c>
      <c r="BR5" s="11" t="s">
        <v>2293</v>
      </c>
      <c r="BS5" s="11" t="s">
        <v>2292</v>
      </c>
      <c r="BT5" s="11" t="s">
        <v>2293</v>
      </c>
      <c r="BU5" s="11" t="s">
        <v>2293</v>
      </c>
      <c r="BW5" s="1" t="s">
        <v>2292</v>
      </c>
      <c r="BX5" s="1" t="s">
        <v>2293</v>
      </c>
      <c r="BY5" s="1" t="s">
        <v>2293</v>
      </c>
      <c r="BZ5" s="1" t="s">
        <v>2293</v>
      </c>
    </row>
    <row r="6" spans="1:78" x14ac:dyDescent="0.2">
      <c r="A6" s="36">
        <v>3</v>
      </c>
      <c r="B6" s="265">
        <v>7.0046561407400371E-2</v>
      </c>
      <c r="C6" s="266">
        <v>7.3019796259644207E-2</v>
      </c>
      <c r="D6" s="266">
        <v>5.0836312486532947E-2</v>
      </c>
      <c r="E6" s="266">
        <v>5.0637122240707974E-2</v>
      </c>
      <c r="F6" s="266">
        <v>4.3672897035352876E-2</v>
      </c>
      <c r="G6" s="266">
        <v>4.3144330291512163E-2</v>
      </c>
      <c r="H6" s="266">
        <v>5.3406169563874555E-2</v>
      </c>
      <c r="I6" s="266">
        <v>4.9003182566629354E-2</v>
      </c>
      <c r="J6" s="266">
        <v>4.4246689831470919E-2</v>
      </c>
      <c r="K6" s="266">
        <v>5.0514778752437796E-2</v>
      </c>
      <c r="L6" s="266">
        <v>4.3487147811056746E-2</v>
      </c>
      <c r="M6" s="266">
        <v>4.56415677598161E-2</v>
      </c>
      <c r="N6" s="266">
        <v>5.2198232079064225E-2</v>
      </c>
      <c r="O6" s="266">
        <v>4.7192932525192431E-2</v>
      </c>
      <c r="P6" s="266">
        <v>5.1124903292544883E-2</v>
      </c>
      <c r="Q6" s="266">
        <v>4.2924368483909507E-2</v>
      </c>
      <c r="R6" s="266">
        <v>6.8553114654960945E-2</v>
      </c>
      <c r="S6" s="266">
        <v>4.0508821995819268E-2</v>
      </c>
      <c r="T6" s="266">
        <v>4.3985223502709794E-2</v>
      </c>
      <c r="U6" s="266">
        <v>3.8887969392613062E-2</v>
      </c>
      <c r="V6" s="266">
        <v>4.0367883997582586E-2</v>
      </c>
      <c r="W6" s="266">
        <v>4.2497214043532974E-2</v>
      </c>
      <c r="X6" s="266">
        <v>4.7084489306801411E-2</v>
      </c>
      <c r="Y6" s="266">
        <v>4.6214368283412258E-2</v>
      </c>
      <c r="Z6" s="266">
        <v>5.7580197965226176E-2</v>
      </c>
      <c r="AA6" s="266">
        <v>3.3385479171852923E-2</v>
      </c>
      <c r="AB6" s="266">
        <v>3.8275568768567289E-2</v>
      </c>
      <c r="AC6" s="266">
        <v>3.8573643201863482E-2</v>
      </c>
      <c r="AD6" s="266">
        <v>5.0135487263392405E-2</v>
      </c>
      <c r="AE6" s="266">
        <v>3.8641080107602747E-2</v>
      </c>
      <c r="AF6" s="266">
        <v>4.3865239213826589E-2</v>
      </c>
      <c r="AG6" s="266">
        <v>5.5608581805831142E-2</v>
      </c>
      <c r="AH6" s="266">
        <v>5.4555016104388267E-2</v>
      </c>
      <c r="AI6" s="266"/>
      <c r="AJ6" s="266">
        <v>4.9300747977289283E-2</v>
      </c>
      <c r="AK6" s="266">
        <v>3.964248122872098E-2</v>
      </c>
      <c r="AL6" s="266">
        <v>4.1027391076793318E-2</v>
      </c>
      <c r="AM6" s="266">
        <v>4.0340431767851272E-2</v>
      </c>
      <c r="AO6" s="11" t="s">
        <v>2292</v>
      </c>
      <c r="AP6" s="11" t="s">
        <v>2293</v>
      </c>
      <c r="AQ6" s="11" t="s">
        <v>2300</v>
      </c>
      <c r="AR6" s="11" t="s">
        <v>2300</v>
      </c>
      <c r="AS6" s="11" t="s">
        <v>2300</v>
      </c>
      <c r="AT6" s="11" t="s">
        <v>2300</v>
      </c>
      <c r="AU6" s="11" t="s">
        <v>2300</v>
      </c>
      <c r="AV6" s="11" t="s">
        <v>2300</v>
      </c>
      <c r="AW6" s="11" t="s">
        <v>2301</v>
      </c>
      <c r="AX6" s="11" t="s">
        <v>2293</v>
      </c>
      <c r="AY6" s="11" t="s">
        <v>2300</v>
      </c>
      <c r="AZ6" s="11" t="s">
        <v>2300</v>
      </c>
      <c r="BA6" s="11" t="s">
        <v>2300</v>
      </c>
      <c r="BB6" s="11" t="s">
        <v>2300</v>
      </c>
      <c r="BC6" s="11" t="s">
        <v>2302</v>
      </c>
      <c r="BD6" s="11" t="s">
        <v>2300</v>
      </c>
      <c r="BE6" s="11" t="s">
        <v>2293</v>
      </c>
      <c r="BF6" s="11" t="s">
        <v>2299</v>
      </c>
      <c r="BG6" s="11" t="s">
        <v>2295</v>
      </c>
      <c r="BH6" s="11" t="s">
        <v>2301</v>
      </c>
      <c r="BI6" s="11" t="s">
        <v>2300</v>
      </c>
      <c r="BJ6" s="11" t="s">
        <v>2300</v>
      </c>
      <c r="BK6" s="11" t="s">
        <v>2300</v>
      </c>
      <c r="BL6" s="11" t="s">
        <v>2303</v>
      </c>
      <c r="BM6" s="11" t="s">
        <v>2302</v>
      </c>
      <c r="BN6" s="11" t="s">
        <v>2300</v>
      </c>
      <c r="BO6" s="11" t="s">
        <v>2300</v>
      </c>
      <c r="BP6" s="11" t="s">
        <v>2300</v>
      </c>
      <c r="BQ6" s="11" t="s">
        <v>2300</v>
      </c>
      <c r="BR6" s="11" t="s">
        <v>2300</v>
      </c>
      <c r="BS6" s="11" t="s">
        <v>2300</v>
      </c>
      <c r="BT6" s="11" t="s">
        <v>2295</v>
      </c>
      <c r="BU6" s="11" t="s">
        <v>2299</v>
      </c>
      <c r="BW6" s="1" t="s">
        <v>2300</v>
      </c>
      <c r="BX6" s="1" t="s">
        <v>2299</v>
      </c>
      <c r="BY6" s="1" t="s">
        <v>2300</v>
      </c>
      <c r="BZ6" s="1" t="s">
        <v>2300</v>
      </c>
    </row>
    <row r="7" spans="1:78" x14ac:dyDescent="0.2">
      <c r="A7" s="36">
        <v>4</v>
      </c>
      <c r="B7" s="265">
        <v>5.1598102126988163E-2</v>
      </c>
      <c r="C7" s="266">
        <v>6.2039557395681628E-2</v>
      </c>
      <c r="D7" s="266">
        <v>4.4216026980588963E-2</v>
      </c>
      <c r="E7" s="266">
        <v>4.0926006639606105E-2</v>
      </c>
      <c r="F7" s="266">
        <v>4.1014315758406687E-2</v>
      </c>
      <c r="G7" s="266">
        <v>3.7900303733230091E-2</v>
      </c>
      <c r="H7" s="266">
        <v>4.4719801074327513E-2</v>
      </c>
      <c r="I7" s="266">
        <v>4.5479833438929702E-2</v>
      </c>
      <c r="J7" s="266">
        <v>4.2421723033824847E-2</v>
      </c>
      <c r="K7" s="266">
        <v>4.4066002560997554E-2</v>
      </c>
      <c r="L7" s="266">
        <v>4.0478518974423283E-2</v>
      </c>
      <c r="M7" s="266">
        <v>4.2250893957582671E-2</v>
      </c>
      <c r="N7" s="266">
        <v>3.3480882276543771E-2</v>
      </c>
      <c r="O7" s="266">
        <v>4.2685669782727212E-2</v>
      </c>
      <c r="P7" s="266">
        <v>3.8181228889098522E-2</v>
      </c>
      <c r="Q7" s="266">
        <v>4.1513510321665899E-2</v>
      </c>
      <c r="R7" s="266">
        <v>4.6209888114256907E-2</v>
      </c>
      <c r="S7" s="266">
        <v>3.6244774488780336E-2</v>
      </c>
      <c r="T7" s="266">
        <v>3.6360764427562337E-2</v>
      </c>
      <c r="U7" s="266">
        <v>3.707886062052785E-2</v>
      </c>
      <c r="V7" s="266">
        <v>3.7539547118241839E-2</v>
      </c>
      <c r="W7" s="266">
        <v>4.1092499474643558E-2</v>
      </c>
      <c r="X7" s="266">
        <v>3.5980423643568682E-2</v>
      </c>
      <c r="Y7" s="266">
        <v>4.0074005878791022E-2</v>
      </c>
      <c r="Z7" s="266">
        <v>5.0268133382611518E-2</v>
      </c>
      <c r="AA7" s="266">
        <v>3.273075440701214E-2</v>
      </c>
      <c r="AB7" s="266">
        <v>2.8453091326369674E-2</v>
      </c>
      <c r="AC7" s="266">
        <v>3.5528994713250668E-2</v>
      </c>
      <c r="AD7" s="266">
        <v>3.1285026085566568E-2</v>
      </c>
      <c r="AE7" s="266">
        <v>3.8640846203248473E-2</v>
      </c>
      <c r="AF7" s="266">
        <v>3.9375050946206157E-2</v>
      </c>
      <c r="AG7" s="266">
        <v>4.4810087191298843E-2</v>
      </c>
      <c r="AH7" s="266">
        <v>4.3473548240753085E-2</v>
      </c>
      <c r="AI7" s="266"/>
      <c r="AJ7" s="266">
        <v>4.0527174760513283E-2</v>
      </c>
      <c r="AK7" s="266">
        <v>3.955283080402703E-2</v>
      </c>
      <c r="AL7" s="266">
        <v>3.320519418146569E-2</v>
      </c>
      <c r="AM7" s="266">
        <v>3.1385252584991113E-2</v>
      </c>
      <c r="AO7" s="11" t="s">
        <v>2300</v>
      </c>
      <c r="AP7" s="11" t="s">
        <v>2300</v>
      </c>
      <c r="AQ7" s="11" t="s">
        <v>2304</v>
      </c>
      <c r="AR7" s="11" t="s">
        <v>2297</v>
      </c>
      <c r="AS7" s="11" t="s">
        <v>2305</v>
      </c>
      <c r="AT7" s="11" t="s">
        <v>2301</v>
      </c>
      <c r="AU7" s="11" t="s">
        <v>2306</v>
      </c>
      <c r="AV7" s="11" t="s">
        <v>2301</v>
      </c>
      <c r="AW7" s="11" t="s">
        <v>2300</v>
      </c>
      <c r="AX7" s="11" t="s">
        <v>2299</v>
      </c>
      <c r="AY7" s="11" t="s">
        <v>2301</v>
      </c>
      <c r="AZ7" s="11" t="s">
        <v>2301</v>
      </c>
      <c r="BA7" s="11" t="s">
        <v>2301</v>
      </c>
      <c r="BB7" s="11" t="s">
        <v>2297</v>
      </c>
      <c r="BC7" s="11" t="s">
        <v>2300</v>
      </c>
      <c r="BD7" s="11" t="s">
        <v>2298</v>
      </c>
      <c r="BE7" s="11" t="s">
        <v>2302</v>
      </c>
      <c r="BF7" s="11" t="s">
        <v>2301</v>
      </c>
      <c r="BG7" s="11" t="s">
        <v>2300</v>
      </c>
      <c r="BH7" s="11" t="s">
        <v>2300</v>
      </c>
      <c r="BI7" s="11" t="s">
        <v>2299</v>
      </c>
      <c r="BJ7" s="11" t="s">
        <v>2299</v>
      </c>
      <c r="BK7" s="11" t="s">
        <v>2301</v>
      </c>
      <c r="BL7" s="11" t="s">
        <v>2300</v>
      </c>
      <c r="BM7" s="11" t="s">
        <v>2293</v>
      </c>
      <c r="BN7" s="11" t="s">
        <v>2302</v>
      </c>
      <c r="BO7" s="11" t="s">
        <v>2301</v>
      </c>
      <c r="BP7" s="11" t="s">
        <v>2301</v>
      </c>
      <c r="BQ7" s="11" t="s">
        <v>2302</v>
      </c>
      <c r="BR7" s="11" t="s">
        <v>2299</v>
      </c>
      <c r="BS7" s="11" t="s">
        <v>2304</v>
      </c>
      <c r="BT7" s="11" t="s">
        <v>2302</v>
      </c>
      <c r="BU7" s="11" t="s">
        <v>2302</v>
      </c>
      <c r="BW7" s="1" t="s">
        <v>2291</v>
      </c>
      <c r="BX7" s="1" t="s">
        <v>2302</v>
      </c>
      <c r="BY7" s="1" t="s">
        <v>2301</v>
      </c>
      <c r="BZ7" s="1" t="s">
        <v>2299</v>
      </c>
    </row>
    <row r="8" spans="1:78" x14ac:dyDescent="0.2">
      <c r="A8" s="36">
        <v>5</v>
      </c>
      <c r="B8" s="265">
        <v>3.9779520912135692E-2</v>
      </c>
      <c r="C8" s="266">
        <v>5.5817073904436749E-2</v>
      </c>
      <c r="D8" s="266">
        <v>4.208805707514459E-2</v>
      </c>
      <c r="E8" s="266">
        <v>3.9191748796504076E-2</v>
      </c>
      <c r="F8" s="266">
        <v>3.75965486408147E-2</v>
      </c>
      <c r="G8" s="266">
        <v>3.71850613421165E-2</v>
      </c>
      <c r="H8" s="266">
        <v>4.150256425653457E-2</v>
      </c>
      <c r="I8" s="266">
        <v>3.8433456270474786E-2</v>
      </c>
      <c r="J8" s="266">
        <v>3.2387243175928608E-2</v>
      </c>
      <c r="K8" s="266">
        <v>3.7617942436217217E-2</v>
      </c>
      <c r="L8" s="266">
        <v>3.5282103550368191E-2</v>
      </c>
      <c r="M8" s="266">
        <v>2.5819811763781467E-2</v>
      </c>
      <c r="N8" s="266">
        <v>3.2953624494351047E-2</v>
      </c>
      <c r="O8" s="266">
        <v>4.189034535766905E-2</v>
      </c>
      <c r="P8" s="266">
        <v>3.5592712790500407E-2</v>
      </c>
      <c r="Q8" s="266">
        <v>3.6677196482238689E-2</v>
      </c>
      <c r="R8" s="266">
        <v>3.6053905410951229E-2</v>
      </c>
      <c r="S8" s="266">
        <v>3.5940108436274397E-2</v>
      </c>
      <c r="T8" s="266">
        <v>3.3135419618041215E-2</v>
      </c>
      <c r="U8" s="266">
        <v>3.5270051336574466E-2</v>
      </c>
      <c r="V8" s="266">
        <v>3.3939807315120737E-2</v>
      </c>
      <c r="W8" s="266">
        <v>3.4418959146146587E-2</v>
      </c>
      <c r="X8" s="266">
        <v>3.1537734677968277E-2</v>
      </c>
      <c r="Y8" s="266">
        <v>3.619592463423945E-2</v>
      </c>
      <c r="Z8" s="266">
        <v>3.7015908109973968E-2</v>
      </c>
      <c r="AA8" s="266">
        <v>3.273041178107481E-2</v>
      </c>
      <c r="AB8" s="266">
        <v>2.7436861393523793E-2</v>
      </c>
      <c r="AC8" s="266">
        <v>3.5021002256414864E-2</v>
      </c>
      <c r="AD8" s="266">
        <v>3.1284453232063615E-2</v>
      </c>
      <c r="AE8" s="266">
        <v>3.7962972810182634E-2</v>
      </c>
      <c r="AF8" s="266">
        <v>3.4193702251089995E-2</v>
      </c>
      <c r="AG8" s="266">
        <v>3.8331627703071809E-2</v>
      </c>
      <c r="AH8" s="266">
        <v>4.0063641720622385E-2</v>
      </c>
      <c r="AI8" s="266"/>
      <c r="AJ8" s="266">
        <v>3.7003123502136887E-2</v>
      </c>
      <c r="AK8" s="266">
        <v>3.8745671125154368E-2</v>
      </c>
      <c r="AL8" s="266">
        <v>3.2805974692217389E-2</v>
      </c>
      <c r="AM8" s="266">
        <v>3.0846144749763285E-2</v>
      </c>
      <c r="AO8" s="11" t="s">
        <v>2305</v>
      </c>
      <c r="AP8" s="11" t="s">
        <v>2292</v>
      </c>
      <c r="AQ8" s="11" t="s">
        <v>2219</v>
      </c>
      <c r="AR8" s="11" t="s">
        <v>2301</v>
      </c>
      <c r="AS8" s="11" t="s">
        <v>2301</v>
      </c>
      <c r="AT8" s="11" t="s">
        <v>2307</v>
      </c>
      <c r="AU8" s="11" t="s">
        <v>2301</v>
      </c>
      <c r="AV8" s="11" t="s">
        <v>2304</v>
      </c>
      <c r="AW8" s="11" t="s">
        <v>2305</v>
      </c>
      <c r="AX8" s="11" t="s">
        <v>2300</v>
      </c>
      <c r="AY8" s="11" t="s">
        <v>2307</v>
      </c>
      <c r="AZ8" s="11" t="s">
        <v>2297</v>
      </c>
      <c r="BA8" s="11" t="s">
        <v>2307</v>
      </c>
      <c r="BB8" s="11" t="s">
        <v>2306</v>
      </c>
      <c r="BC8" s="11" t="s">
        <v>2293</v>
      </c>
      <c r="BD8" s="11" t="s">
        <v>1980</v>
      </c>
      <c r="BE8" s="11" t="s">
        <v>2299</v>
      </c>
      <c r="BF8" s="11" t="s">
        <v>2300</v>
      </c>
      <c r="BG8" s="11" t="s">
        <v>2301</v>
      </c>
      <c r="BH8" s="11" t="s">
        <v>2295</v>
      </c>
      <c r="BI8" s="11" t="s">
        <v>2302</v>
      </c>
      <c r="BJ8" s="11" t="s">
        <v>2302</v>
      </c>
      <c r="BK8" s="11" t="s">
        <v>2302</v>
      </c>
      <c r="BL8" s="11" t="s">
        <v>2307</v>
      </c>
      <c r="BM8" s="11" t="s">
        <v>2301</v>
      </c>
      <c r="BN8" s="11" t="s">
        <v>2299</v>
      </c>
      <c r="BO8" s="11" t="s">
        <v>2299</v>
      </c>
      <c r="BP8" s="11" t="s">
        <v>2307</v>
      </c>
      <c r="BQ8" s="11" t="s">
        <v>2299</v>
      </c>
      <c r="BR8" s="11" t="s">
        <v>2302</v>
      </c>
      <c r="BS8" s="11" t="s">
        <v>2307</v>
      </c>
      <c r="BT8" s="11" t="s">
        <v>2299</v>
      </c>
      <c r="BU8" s="11" t="s">
        <v>2300</v>
      </c>
      <c r="BW8" s="1" t="s">
        <v>2301</v>
      </c>
      <c r="BX8" s="1" t="s">
        <v>2300</v>
      </c>
      <c r="BY8" s="1" t="s">
        <v>2307</v>
      </c>
      <c r="BZ8" s="1" t="s">
        <v>2301</v>
      </c>
    </row>
    <row r="9" spans="1:78" x14ac:dyDescent="0.2">
      <c r="A9" s="36">
        <v>6</v>
      </c>
      <c r="B9" s="265">
        <v>3.5743867485834045E-2</v>
      </c>
      <c r="C9" s="266">
        <v>3.3490593011963575E-2</v>
      </c>
      <c r="D9" s="266">
        <v>3.759523780961567E-2</v>
      </c>
      <c r="E9" s="266">
        <v>3.4336157260126954E-2</v>
      </c>
      <c r="F9" s="266">
        <v>3.6837140514277604E-2</v>
      </c>
      <c r="G9" s="266">
        <v>3.5754784138207332E-2</v>
      </c>
      <c r="H9" s="266">
        <v>3.989399025478025E-2</v>
      </c>
      <c r="I9" s="266">
        <v>3.6191525101310171E-2</v>
      </c>
      <c r="J9" s="266">
        <v>3.1018795672247513E-2</v>
      </c>
      <c r="K9" s="266">
        <v>3.5110139286255428E-2</v>
      </c>
      <c r="L9" s="266">
        <v>3.4187869293082741E-2</v>
      </c>
      <c r="M9" s="266">
        <v>2.5298647829312883E-2</v>
      </c>
      <c r="N9" s="266">
        <v>2.8207946317176644E-2</v>
      </c>
      <c r="O9" s="266">
        <v>4.1625234384367174E-2</v>
      </c>
      <c r="P9" s="266">
        <v>3.4298995853980024E-2</v>
      </c>
      <c r="Q9" s="266">
        <v>3.4863371816317532E-2</v>
      </c>
      <c r="R9" s="266">
        <v>3.5038769042791566E-2</v>
      </c>
      <c r="S9" s="266">
        <v>3.5330735635514227E-2</v>
      </c>
      <c r="T9" s="266">
        <v>3.2255700582839823E-2</v>
      </c>
      <c r="U9" s="266">
        <v>3.4064220640588436E-2</v>
      </c>
      <c r="V9" s="266">
        <v>2.9568512398942814E-2</v>
      </c>
      <c r="W9" s="266">
        <v>3.3716986018865656E-2</v>
      </c>
      <c r="X9" s="266">
        <v>3.1093656027348215E-2</v>
      </c>
      <c r="Y9" s="266">
        <v>3.5873258069731226E-2</v>
      </c>
      <c r="Z9" s="266">
        <v>3.6558663025761814E-2</v>
      </c>
      <c r="AA9" s="266">
        <v>3.2076367308793298E-2</v>
      </c>
      <c r="AB9" s="266">
        <v>2.5404228331198094E-2</v>
      </c>
      <c r="AC9" s="266">
        <v>2.9946099474292227E-2</v>
      </c>
      <c r="AD9" s="266">
        <v>2.8878345724066425E-2</v>
      </c>
      <c r="AE9" s="266">
        <v>3.7285316660787278E-2</v>
      </c>
      <c r="AF9" s="266">
        <v>3.2812386957813279E-2</v>
      </c>
      <c r="AG9" s="266">
        <v>3.7251824785490523E-2</v>
      </c>
      <c r="AH9" s="266">
        <v>3.9637825451812339E-2</v>
      </c>
      <c r="AI9" s="266"/>
      <c r="AJ9" s="266">
        <v>3.2304318259645082E-2</v>
      </c>
      <c r="AK9" s="266">
        <v>3.8252333147044501E-2</v>
      </c>
      <c r="AL9" s="266">
        <v>2.8895016090940469E-2</v>
      </c>
      <c r="AM9" s="266">
        <v>2.8482938998272627E-2</v>
      </c>
      <c r="AO9" s="11" t="s">
        <v>2301</v>
      </c>
      <c r="AP9" s="11" t="s">
        <v>2308</v>
      </c>
      <c r="AQ9" s="11" t="s">
        <v>2305</v>
      </c>
      <c r="AR9" s="11" t="s">
        <v>2304</v>
      </c>
      <c r="AS9" s="11" t="s">
        <v>2304</v>
      </c>
      <c r="AT9" s="11" t="s">
        <v>2304</v>
      </c>
      <c r="AU9" s="11" t="s">
        <v>2292</v>
      </c>
      <c r="AV9" s="11" t="s">
        <v>2305</v>
      </c>
      <c r="AW9" s="11" t="s">
        <v>2309</v>
      </c>
      <c r="AX9" s="11" t="s">
        <v>2301</v>
      </c>
      <c r="AY9" s="11" t="s">
        <v>2305</v>
      </c>
      <c r="AZ9" s="11" t="s">
        <v>2307</v>
      </c>
      <c r="BA9" s="11" t="s">
        <v>2305</v>
      </c>
      <c r="BB9" s="11" t="s">
        <v>2292</v>
      </c>
      <c r="BC9" s="11" t="s">
        <v>2295</v>
      </c>
      <c r="BD9" s="11" t="s">
        <v>2303</v>
      </c>
      <c r="BE9" s="11" t="s">
        <v>2300</v>
      </c>
      <c r="BF9" s="11" t="s">
        <v>2302</v>
      </c>
      <c r="BG9" s="11" t="s">
        <v>2302</v>
      </c>
      <c r="BH9" s="11" t="s">
        <v>2302</v>
      </c>
      <c r="BI9" s="11" t="s">
        <v>2301</v>
      </c>
      <c r="BJ9" s="11" t="s">
        <v>2301</v>
      </c>
      <c r="BK9" s="11" t="s">
        <v>2299</v>
      </c>
      <c r="BL9" s="11" t="s">
        <v>2299</v>
      </c>
      <c r="BM9" s="11" t="s">
        <v>2299</v>
      </c>
      <c r="BN9" s="11" t="s">
        <v>2301</v>
      </c>
      <c r="BO9" s="11" t="s">
        <v>2302</v>
      </c>
      <c r="BP9" s="11" t="s">
        <v>2297</v>
      </c>
      <c r="BQ9" s="11" t="s">
        <v>2307</v>
      </c>
      <c r="BR9" s="11" t="s">
        <v>2303</v>
      </c>
      <c r="BS9" s="11" t="s">
        <v>2305</v>
      </c>
      <c r="BT9" s="11" t="s">
        <v>2307</v>
      </c>
      <c r="BU9" s="11" t="s">
        <v>2301</v>
      </c>
      <c r="BW9" s="1" t="s">
        <v>2305</v>
      </c>
      <c r="BX9" s="1" t="s">
        <v>2295</v>
      </c>
      <c r="BY9" s="1" t="s">
        <v>2295</v>
      </c>
      <c r="BZ9" s="1" t="s">
        <v>2302</v>
      </c>
    </row>
    <row r="10" spans="1:78" x14ac:dyDescent="0.2">
      <c r="A10" s="36">
        <v>7</v>
      </c>
      <c r="B10" s="265">
        <v>3.3870244486890813E-2</v>
      </c>
      <c r="C10" s="266">
        <v>2.4523109209342385E-2</v>
      </c>
      <c r="D10" s="266">
        <v>3.3575954029466962E-2</v>
      </c>
      <c r="E10" s="266">
        <v>3.1215064281610614E-2</v>
      </c>
      <c r="F10" s="266">
        <v>3.0760741191034235E-2</v>
      </c>
      <c r="G10" s="266">
        <v>3.5039950055931732E-2</v>
      </c>
      <c r="H10" s="266">
        <v>3.53893947601246E-2</v>
      </c>
      <c r="I10" s="266">
        <v>3.2668444004730061E-2</v>
      </c>
      <c r="J10" s="266">
        <v>2.7368787926996478E-2</v>
      </c>
      <c r="K10" s="266">
        <v>3.5109812747295709E-2</v>
      </c>
      <c r="L10" s="266">
        <v>2.3795011911531751E-2</v>
      </c>
      <c r="M10" s="266">
        <v>2.4255374274747846E-2</v>
      </c>
      <c r="N10" s="266">
        <v>2.6890149141271427E-2</v>
      </c>
      <c r="O10" s="266">
        <v>3.8001799455001567E-2</v>
      </c>
      <c r="P10" s="266">
        <v>3.3004630523447799E-2</v>
      </c>
      <c r="Q10" s="266">
        <v>3.3654225998957142E-2</v>
      </c>
      <c r="R10" s="266">
        <v>3.453083545094357E-2</v>
      </c>
      <c r="S10" s="266">
        <v>2.6498588584527357E-2</v>
      </c>
      <c r="T10" s="266">
        <v>3.2255665234080085E-2</v>
      </c>
      <c r="U10" s="266">
        <v>3.0748774862388903E-2</v>
      </c>
      <c r="V10" s="266">
        <v>2.596908834386439E-2</v>
      </c>
      <c r="W10" s="266">
        <v>3.3014321282662483E-2</v>
      </c>
      <c r="X10" s="266">
        <v>2.7095885575000523E-2</v>
      </c>
      <c r="Y10" s="266">
        <v>3.1348390015807318E-2</v>
      </c>
      <c r="Z10" s="266">
        <v>3.2903046027771408E-2</v>
      </c>
      <c r="AA10" s="266">
        <v>3.2076183090701968E-2</v>
      </c>
      <c r="AB10" s="266">
        <v>2.4388062688989402E-2</v>
      </c>
      <c r="AC10" s="266">
        <v>2.740768926115917E-2</v>
      </c>
      <c r="AD10" s="266">
        <v>2.7674507474240967E-2</v>
      </c>
      <c r="AE10" s="266">
        <v>2.9827944896204182E-2</v>
      </c>
      <c r="AF10" s="266">
        <v>3.0740339520866158E-2</v>
      </c>
      <c r="AG10" s="266">
        <v>3.4553184578830928E-2</v>
      </c>
      <c r="AH10" s="266">
        <v>3.0687093821824461E-2</v>
      </c>
      <c r="AI10" s="266"/>
      <c r="AJ10" s="266">
        <v>2.9496023612585409E-2</v>
      </c>
      <c r="AK10" s="266">
        <v>3.4440751446878165E-2</v>
      </c>
      <c r="AL10" s="266">
        <v>2.8336108003789408E-2</v>
      </c>
      <c r="AM10" s="266">
        <v>2.7405059604296074E-2</v>
      </c>
      <c r="AO10" s="11" t="s">
        <v>2304</v>
      </c>
      <c r="AP10" s="11" t="s">
        <v>2310</v>
      </c>
      <c r="AQ10" s="11" t="s">
        <v>2301</v>
      </c>
      <c r="AR10" s="11" t="s">
        <v>2305</v>
      </c>
      <c r="AS10" s="11" t="s">
        <v>2299</v>
      </c>
      <c r="AT10" s="11" t="s">
        <v>2305</v>
      </c>
      <c r="AU10" s="11" t="s">
        <v>2280</v>
      </c>
      <c r="AV10" s="11" t="s">
        <v>2307</v>
      </c>
      <c r="AW10" s="11" t="s">
        <v>2304</v>
      </c>
      <c r="AX10" s="11" t="s">
        <v>2297</v>
      </c>
      <c r="AY10" s="11" t="s">
        <v>2219</v>
      </c>
      <c r="AZ10" s="11" t="s">
        <v>2306</v>
      </c>
      <c r="BA10" s="11" t="s">
        <v>2297</v>
      </c>
      <c r="BB10" s="11" t="s">
        <v>2301</v>
      </c>
      <c r="BC10" s="11" t="s">
        <v>2311</v>
      </c>
      <c r="BD10" s="11" t="s">
        <v>2306</v>
      </c>
      <c r="BE10" s="11" t="s">
        <v>2301</v>
      </c>
      <c r="BF10" s="11" t="s">
        <v>2303</v>
      </c>
      <c r="BG10" s="11" t="s">
        <v>2307</v>
      </c>
      <c r="BH10" s="11" t="s">
        <v>2307</v>
      </c>
      <c r="BI10" s="11" t="s">
        <v>2304</v>
      </c>
      <c r="BJ10" s="11" t="s">
        <v>2295</v>
      </c>
      <c r="BK10" s="11" t="s">
        <v>2295</v>
      </c>
      <c r="BL10" s="11" t="s">
        <v>2302</v>
      </c>
      <c r="BM10" s="11" t="s">
        <v>2300</v>
      </c>
      <c r="BN10" s="11" t="s">
        <v>2295</v>
      </c>
      <c r="BO10" s="11" t="s">
        <v>2307</v>
      </c>
      <c r="BP10" s="11" t="s">
        <v>2280</v>
      </c>
      <c r="BQ10" s="11" t="s">
        <v>2301</v>
      </c>
      <c r="BR10" s="11" t="s">
        <v>2301</v>
      </c>
      <c r="BS10" s="11" t="s">
        <v>2280</v>
      </c>
      <c r="BT10" s="11" t="s">
        <v>2301</v>
      </c>
      <c r="BU10" s="11" t="s">
        <v>2295</v>
      </c>
      <c r="BW10" s="1" t="s">
        <v>2297</v>
      </c>
      <c r="BX10" s="1" t="s">
        <v>2301</v>
      </c>
      <c r="BY10" s="1" t="s">
        <v>2302</v>
      </c>
      <c r="BZ10" s="1" t="s">
        <v>2303</v>
      </c>
    </row>
    <row r="11" spans="1:78" x14ac:dyDescent="0.2">
      <c r="A11" s="36">
        <v>8</v>
      </c>
      <c r="B11" s="265">
        <v>2.6375581621538229E-2</v>
      </c>
      <c r="C11" s="266">
        <v>2.4339952700551028E-2</v>
      </c>
      <c r="D11" s="266">
        <v>3.239331677442818E-2</v>
      </c>
      <c r="E11" s="266">
        <v>2.8787350496449215E-2</v>
      </c>
      <c r="F11" s="266">
        <v>2.9241649389130556E-2</v>
      </c>
      <c r="G11" s="266">
        <v>2.5981870376244252E-2</v>
      </c>
      <c r="H11" s="266">
        <v>3.152892301566617E-2</v>
      </c>
      <c r="I11" s="266">
        <v>2.4341743857471565E-2</v>
      </c>
      <c r="J11" s="266">
        <v>2.6912822379958387E-2</v>
      </c>
      <c r="K11" s="266">
        <v>3.3318383952819247E-2</v>
      </c>
      <c r="L11" s="266">
        <v>2.3247897030084577E-2</v>
      </c>
      <c r="M11" s="266">
        <v>2.1647264476644487E-2</v>
      </c>
      <c r="N11" s="266">
        <v>2.6362887024287154E-2</v>
      </c>
      <c r="O11" s="266">
        <v>3.7559898299630565E-2</v>
      </c>
      <c r="P11" s="266">
        <v>3.235720018097251E-2</v>
      </c>
      <c r="Q11" s="266">
        <v>2.9422436768484821E-2</v>
      </c>
      <c r="R11" s="266">
        <v>2.9961055870500981E-2</v>
      </c>
      <c r="S11" s="266">
        <v>2.5889383272552722E-2</v>
      </c>
      <c r="T11" s="266">
        <v>2.9616778994007064E-2</v>
      </c>
      <c r="U11" s="266">
        <v>3.0748774571534871E-2</v>
      </c>
      <c r="V11" s="266">
        <v>2.3912112072946239E-2</v>
      </c>
      <c r="W11" s="266">
        <v>2.8448370671781496E-2</v>
      </c>
      <c r="X11" s="266">
        <v>2.6208111567765147E-2</v>
      </c>
      <c r="Y11" s="266">
        <v>2.8763352744237147E-2</v>
      </c>
      <c r="Z11" s="266">
        <v>2.9247542551287472E-2</v>
      </c>
      <c r="AA11" s="266">
        <v>2.7493576646480253E-2</v>
      </c>
      <c r="AB11" s="266">
        <v>2.2694881350962485E-2</v>
      </c>
      <c r="AC11" s="266">
        <v>2.5885239112863289E-2</v>
      </c>
      <c r="AD11" s="266">
        <v>2.4867003824240258E-2</v>
      </c>
      <c r="AE11" s="266">
        <v>2.6777212746712551E-2</v>
      </c>
      <c r="AF11" s="266">
        <v>2.9013149431537058E-2</v>
      </c>
      <c r="AG11" s="266">
        <v>3.4013033670580436E-2</v>
      </c>
      <c r="AH11" s="266">
        <v>2.8556123986562664E-2</v>
      </c>
      <c r="AI11" s="266"/>
      <c r="AJ11" s="266">
        <v>2.8211218912095066E-2</v>
      </c>
      <c r="AK11" s="266">
        <v>2.6906909191670814E-2</v>
      </c>
      <c r="AL11" s="266">
        <v>2.6819637513777243E-2</v>
      </c>
      <c r="AM11" s="266">
        <v>2.7197751681821931E-2</v>
      </c>
      <c r="AO11" s="11" t="s">
        <v>2297</v>
      </c>
      <c r="AP11" s="11" t="s">
        <v>2301</v>
      </c>
      <c r="AQ11" s="11" t="s">
        <v>2307</v>
      </c>
      <c r="AR11" s="11" t="s">
        <v>2280</v>
      </c>
      <c r="AS11" s="11" t="s">
        <v>2297</v>
      </c>
      <c r="AT11" s="11" t="s">
        <v>2312</v>
      </c>
      <c r="AU11" s="11" t="s">
        <v>2305</v>
      </c>
      <c r="AV11" s="11" t="s">
        <v>2280</v>
      </c>
      <c r="AW11" s="11" t="s">
        <v>2280</v>
      </c>
      <c r="AX11" s="11" t="s">
        <v>2302</v>
      </c>
      <c r="AY11" s="11" t="s">
        <v>2304</v>
      </c>
      <c r="AZ11" s="11" t="s">
        <v>2303</v>
      </c>
      <c r="BA11" s="11" t="s">
        <v>2280</v>
      </c>
      <c r="BB11" s="11" t="s">
        <v>1980</v>
      </c>
      <c r="BC11" s="11" t="s">
        <v>2301</v>
      </c>
      <c r="BD11" s="11" t="s">
        <v>2299</v>
      </c>
      <c r="BE11" s="11" t="s">
        <v>2280</v>
      </c>
      <c r="BF11" s="11" t="s">
        <v>2297</v>
      </c>
      <c r="BG11" s="11" t="s">
        <v>2280</v>
      </c>
      <c r="BH11" s="11" t="s">
        <v>2299</v>
      </c>
      <c r="BI11" s="11" t="s">
        <v>2297</v>
      </c>
      <c r="BJ11" s="11" t="s">
        <v>2280</v>
      </c>
      <c r="BK11" s="11" t="s">
        <v>2309</v>
      </c>
      <c r="BL11" s="11" t="s">
        <v>2298</v>
      </c>
      <c r="BM11" s="11" t="s">
        <v>2297</v>
      </c>
      <c r="BN11" s="11" t="s">
        <v>2297</v>
      </c>
      <c r="BO11" s="11" t="s">
        <v>2280</v>
      </c>
      <c r="BP11" s="11" t="s">
        <v>2313</v>
      </c>
      <c r="BQ11" s="11" t="s">
        <v>2303</v>
      </c>
      <c r="BR11" s="11" t="s">
        <v>2295</v>
      </c>
      <c r="BS11" s="11" t="s">
        <v>2301</v>
      </c>
      <c r="BT11" s="11" t="s">
        <v>2300</v>
      </c>
      <c r="BU11" s="11" t="s">
        <v>2309</v>
      </c>
      <c r="BW11" s="1" t="s">
        <v>2304</v>
      </c>
      <c r="BX11" s="1" t="s">
        <v>2297</v>
      </c>
      <c r="BY11" s="1" t="s">
        <v>2280</v>
      </c>
      <c r="BZ11" s="1" t="s">
        <v>2297</v>
      </c>
    </row>
    <row r="12" spans="1:78" x14ac:dyDescent="0.2">
      <c r="A12" s="36">
        <v>9</v>
      </c>
      <c r="B12" s="265">
        <v>2.4646217998791083E-2</v>
      </c>
      <c r="C12" s="266">
        <v>2.3424987647668604E-2</v>
      </c>
      <c r="D12" s="266">
        <v>3.1684053117192884E-2</v>
      </c>
      <c r="E12" s="266">
        <v>2.635943641506118E-2</v>
      </c>
      <c r="F12" s="266">
        <v>2.8102640274738369E-2</v>
      </c>
      <c r="G12" s="266">
        <v>2.4075260270013252E-2</v>
      </c>
      <c r="H12" s="266">
        <v>2.702523728837861E-2</v>
      </c>
      <c r="I12" s="266">
        <v>2.2740145990209695E-2</v>
      </c>
      <c r="J12" s="266">
        <v>2.6001101325852316E-2</v>
      </c>
      <c r="K12" s="266">
        <v>2.8661183442201369E-2</v>
      </c>
      <c r="L12" s="266">
        <v>2.1880481338199888E-2</v>
      </c>
      <c r="M12" s="266">
        <v>2.1386234038195919E-2</v>
      </c>
      <c r="N12" s="266">
        <v>2.5835723810246566E-2</v>
      </c>
      <c r="O12" s="266">
        <v>3.6941315635179647E-2</v>
      </c>
      <c r="P12" s="266">
        <v>2.7180847895166727E-2</v>
      </c>
      <c r="Q12" s="266">
        <v>2.7205370895403036E-2</v>
      </c>
      <c r="R12" s="266">
        <v>2.7421727235805566E-2</v>
      </c>
      <c r="S12" s="266">
        <v>2.5279735961231901E-2</v>
      </c>
      <c r="T12" s="266">
        <v>2.8443923425384179E-2</v>
      </c>
      <c r="U12" s="266">
        <v>2.7733907169934045E-2</v>
      </c>
      <c r="V12" s="266">
        <v>2.3140950982410168E-2</v>
      </c>
      <c r="W12" s="266">
        <v>2.7043738128610904E-2</v>
      </c>
      <c r="X12" s="266">
        <v>2.4875095263864357E-2</v>
      </c>
      <c r="Y12" s="266">
        <v>2.585437714962727E-2</v>
      </c>
      <c r="Z12" s="266">
        <v>2.8790627993184093E-2</v>
      </c>
      <c r="AA12" s="266">
        <v>2.3566485768039817E-2</v>
      </c>
      <c r="AB12" s="266">
        <v>2.1678778845899745E-2</v>
      </c>
      <c r="AC12" s="266">
        <v>2.4870005428535791E-2</v>
      </c>
      <c r="AD12" s="266">
        <v>2.3664305975283129E-2</v>
      </c>
      <c r="AE12" s="266">
        <v>2.6438691182021256E-2</v>
      </c>
      <c r="AF12" s="266">
        <v>2.6249744878134758E-2</v>
      </c>
      <c r="AG12" s="266">
        <v>3.0234093455072421E-2</v>
      </c>
      <c r="AH12" s="266">
        <v>2.472023640256512E-2</v>
      </c>
      <c r="AI12" s="266"/>
      <c r="AJ12" s="266">
        <v>2.5806865107206194E-2</v>
      </c>
      <c r="AK12" s="266">
        <v>2.5202749127228485E-2</v>
      </c>
      <c r="AL12" s="266">
        <v>2.6659944580172026E-2</v>
      </c>
      <c r="AM12" s="266">
        <v>2.4627243373725832E-2</v>
      </c>
      <c r="AO12" s="11" t="s">
        <v>2307</v>
      </c>
      <c r="AP12" s="11" t="s">
        <v>2314</v>
      </c>
      <c r="AQ12" s="11" t="s">
        <v>2298</v>
      </c>
      <c r="AR12" s="11" t="s">
        <v>2307</v>
      </c>
      <c r="AS12" s="11" t="s">
        <v>2280</v>
      </c>
      <c r="AT12" s="11" t="s">
        <v>2219</v>
      </c>
      <c r="AU12" s="11" t="s">
        <v>2219</v>
      </c>
      <c r="AV12" s="11" t="s">
        <v>2219</v>
      </c>
      <c r="AW12" s="11" t="s">
        <v>2307</v>
      </c>
      <c r="AX12" s="11" t="s">
        <v>2309</v>
      </c>
      <c r="AY12" s="11" t="s">
        <v>2280</v>
      </c>
      <c r="AZ12" s="11" t="s">
        <v>2304</v>
      </c>
      <c r="BA12" s="11" t="s">
        <v>2303</v>
      </c>
      <c r="BB12" s="11" t="s">
        <v>2305</v>
      </c>
      <c r="BC12" s="11" t="s">
        <v>2315</v>
      </c>
      <c r="BD12" s="11" t="s">
        <v>2297</v>
      </c>
      <c r="BE12" s="11" t="s">
        <v>2307</v>
      </c>
      <c r="BF12" s="11" t="s">
        <v>2309</v>
      </c>
      <c r="BG12" s="11" t="s">
        <v>2297</v>
      </c>
      <c r="BH12" s="11" t="s">
        <v>2297</v>
      </c>
      <c r="BI12" s="11" t="s">
        <v>2295</v>
      </c>
      <c r="BJ12" s="11" t="s">
        <v>2303</v>
      </c>
      <c r="BK12" s="11" t="s">
        <v>2297</v>
      </c>
      <c r="BL12" s="11" t="s">
        <v>2301</v>
      </c>
      <c r="BM12" s="11" t="s">
        <v>2280</v>
      </c>
      <c r="BN12" s="11" t="s">
        <v>2307</v>
      </c>
      <c r="BO12" s="11" t="s">
        <v>2297</v>
      </c>
      <c r="BP12" s="11" t="s">
        <v>2303</v>
      </c>
      <c r="BQ12" s="11" t="s">
        <v>2295</v>
      </c>
      <c r="BR12" s="11" t="s">
        <v>2297</v>
      </c>
      <c r="BS12" s="11" t="s">
        <v>2297</v>
      </c>
      <c r="BT12" s="11" t="s">
        <v>2280</v>
      </c>
      <c r="BU12" s="11" t="s">
        <v>2280</v>
      </c>
      <c r="BW12" s="1" t="s">
        <v>2307</v>
      </c>
      <c r="BX12" s="1" t="s">
        <v>2280</v>
      </c>
      <c r="BY12" s="1" t="s">
        <v>2299</v>
      </c>
      <c r="BZ12" s="1" t="s">
        <v>2307</v>
      </c>
    </row>
    <row r="13" spans="1:78" x14ac:dyDescent="0.2">
      <c r="A13" s="36">
        <v>10</v>
      </c>
      <c r="B13" s="265">
        <v>2.1763446210721706E-2</v>
      </c>
      <c r="C13" s="266">
        <v>2.2876174167696838E-2</v>
      </c>
      <c r="D13" s="266">
        <v>2.4354454008021473E-2</v>
      </c>
      <c r="E13" s="266">
        <v>2.4972205261997407E-2</v>
      </c>
      <c r="F13" s="266">
        <v>2.5823812699716831E-2</v>
      </c>
      <c r="G13" s="266">
        <v>2.3836576412222296E-2</v>
      </c>
      <c r="H13" s="266">
        <v>2.5094318902146695E-2</v>
      </c>
      <c r="I13" s="266">
        <v>2.177936393349968E-2</v>
      </c>
      <c r="J13" s="266">
        <v>2.5088549871909928E-2</v>
      </c>
      <c r="K13" s="266">
        <v>2.1137828408142031E-2</v>
      </c>
      <c r="L13" s="266">
        <v>2.0512890976284882E-2</v>
      </c>
      <c r="M13" s="266">
        <v>2.0604198985570563E-2</v>
      </c>
      <c r="N13" s="266">
        <v>2.4781136168464279E-2</v>
      </c>
      <c r="O13" s="266">
        <v>3.110854345075317E-2</v>
      </c>
      <c r="P13" s="266">
        <v>2.653294505196133E-2</v>
      </c>
      <c r="Q13" s="266">
        <v>2.7205354520572125E-2</v>
      </c>
      <c r="R13" s="266">
        <v>2.5390388384461157E-2</v>
      </c>
      <c r="S13" s="266">
        <v>2.4366109229624223E-2</v>
      </c>
      <c r="T13" s="266">
        <v>2.6391124718669987E-2</v>
      </c>
      <c r="U13" s="266">
        <v>2.4417980955029284E-2</v>
      </c>
      <c r="V13" s="266">
        <v>2.2883812128505706E-2</v>
      </c>
      <c r="W13" s="266">
        <v>2.5287336987663441E-2</v>
      </c>
      <c r="X13" s="266">
        <v>2.4875023126294526E-2</v>
      </c>
      <c r="Y13" s="266">
        <v>2.4885107981926155E-2</v>
      </c>
      <c r="Z13" s="266">
        <v>2.8790260771926895E-2</v>
      </c>
      <c r="AA13" s="266">
        <v>2.3566283263754657E-2</v>
      </c>
      <c r="AB13" s="266">
        <v>2.167817117351228E-2</v>
      </c>
      <c r="AC13" s="266">
        <v>2.3855400996302373E-2</v>
      </c>
      <c r="AD13" s="266">
        <v>2.2861864059668981E-2</v>
      </c>
      <c r="AE13" s="266">
        <v>2.3726991140140916E-2</v>
      </c>
      <c r="AF13" s="266">
        <v>2.1760111296988346E-2</v>
      </c>
      <c r="AG13" s="266">
        <v>2.6454253757612779E-2</v>
      </c>
      <c r="AH13" s="266">
        <v>2.3441742819377102E-2</v>
      </c>
      <c r="AI13" s="266"/>
      <c r="AJ13" s="266">
        <v>2.5788473527177162E-2</v>
      </c>
      <c r="AK13" s="266">
        <v>2.3857393199439185E-2</v>
      </c>
      <c r="AL13" s="266">
        <v>2.6580040806662583E-2</v>
      </c>
      <c r="AM13" s="266">
        <v>2.4212642127958806E-2</v>
      </c>
      <c r="AO13" s="11" t="s">
        <v>2298</v>
      </c>
      <c r="AP13" s="11" t="s">
        <v>2298</v>
      </c>
      <c r="AQ13" s="11" t="s">
        <v>2312</v>
      </c>
      <c r="AR13" s="11" t="s">
        <v>2306</v>
      </c>
      <c r="AS13" s="11" t="s">
        <v>2302</v>
      </c>
      <c r="AT13" s="11" t="s">
        <v>2303</v>
      </c>
      <c r="AU13" s="11" t="s">
        <v>2298</v>
      </c>
      <c r="AV13" s="11" t="s">
        <v>2297</v>
      </c>
      <c r="AW13" s="11" t="s">
        <v>2297</v>
      </c>
      <c r="AX13" s="11" t="s">
        <v>2306</v>
      </c>
      <c r="AY13" s="11" t="s">
        <v>2297</v>
      </c>
      <c r="AZ13" s="11" t="s">
        <v>2305</v>
      </c>
      <c r="BA13" s="11" t="s">
        <v>2306</v>
      </c>
      <c r="BB13" s="11" t="s">
        <v>2304</v>
      </c>
      <c r="BC13" s="11" t="s">
        <v>2309</v>
      </c>
      <c r="BD13" s="11" t="s">
        <v>2301</v>
      </c>
      <c r="BE13" s="11" t="s">
        <v>2297</v>
      </c>
      <c r="BF13" s="11" t="s">
        <v>2280</v>
      </c>
      <c r="BG13" s="11" t="s">
        <v>2299</v>
      </c>
      <c r="BH13" s="11" t="s">
        <v>2309</v>
      </c>
      <c r="BI13" s="11" t="s">
        <v>2309</v>
      </c>
      <c r="BJ13" s="11" t="s">
        <v>2297</v>
      </c>
      <c r="BK13" s="11" t="s">
        <v>2307</v>
      </c>
      <c r="BL13" s="11" t="s">
        <v>2297</v>
      </c>
      <c r="BM13" s="11" t="s">
        <v>2307</v>
      </c>
      <c r="BN13" s="11" t="s">
        <v>2303</v>
      </c>
      <c r="BO13" s="11" t="s">
        <v>2309</v>
      </c>
      <c r="BP13" s="11" t="s">
        <v>2295</v>
      </c>
      <c r="BQ13" s="11" t="s">
        <v>2297</v>
      </c>
      <c r="BR13" s="11" t="s">
        <v>2306</v>
      </c>
      <c r="BS13" s="11" t="s">
        <v>2178</v>
      </c>
      <c r="BT13" s="11" t="s">
        <v>2297</v>
      </c>
      <c r="BU13" s="11" t="s">
        <v>2297</v>
      </c>
      <c r="BW13" s="1" t="s">
        <v>2306</v>
      </c>
      <c r="BX13" s="1" t="s">
        <v>2307</v>
      </c>
      <c r="BY13" s="1" t="s">
        <v>2297</v>
      </c>
      <c r="BZ13" s="1" t="s">
        <v>2280</v>
      </c>
    </row>
    <row r="14" spans="1:78" x14ac:dyDescent="0.2">
      <c r="A14" s="36">
        <v>11</v>
      </c>
      <c r="B14" s="265">
        <v>1.9313296220196799E-2</v>
      </c>
      <c r="C14" s="266">
        <v>1.665368091884064E-2</v>
      </c>
      <c r="D14" s="266">
        <v>2.3645070073753535E-2</v>
      </c>
      <c r="E14" s="266">
        <v>2.0463349007528348E-2</v>
      </c>
      <c r="F14" s="266">
        <v>2.5823749308413659E-2</v>
      </c>
      <c r="G14" s="266">
        <v>2.2644673572186289E-2</v>
      </c>
      <c r="H14" s="266">
        <v>2.3164543252545727E-2</v>
      </c>
      <c r="I14" s="266">
        <v>2.1778921235763752E-2</v>
      </c>
      <c r="J14" s="266">
        <v>2.3264090474103195E-2</v>
      </c>
      <c r="K14" s="266">
        <v>2.0062838761707238E-2</v>
      </c>
      <c r="L14" s="266">
        <v>2.0512850824527761E-2</v>
      </c>
      <c r="M14" s="266">
        <v>1.9299672916081718E-2</v>
      </c>
      <c r="N14" s="266">
        <v>2.2672176562098974E-2</v>
      </c>
      <c r="O14" s="266">
        <v>2.5187347291143795E-2</v>
      </c>
      <c r="P14" s="266">
        <v>2.5239681037870151E-2</v>
      </c>
      <c r="Q14" s="266">
        <v>2.7004081238926992E-2</v>
      </c>
      <c r="R14" s="266">
        <v>2.1328358656582672E-2</v>
      </c>
      <c r="S14" s="266">
        <v>2.3148179957380839E-2</v>
      </c>
      <c r="T14" s="266">
        <v>2.5804567465476339E-2</v>
      </c>
      <c r="U14" s="266">
        <v>2.4417937581846596E-2</v>
      </c>
      <c r="V14" s="266">
        <v>2.2883719387974264E-2</v>
      </c>
      <c r="W14" s="266">
        <v>2.3531271239666793E-2</v>
      </c>
      <c r="X14" s="266">
        <v>2.2653961955687526E-2</v>
      </c>
      <c r="Y14" s="266">
        <v>2.3268909985632205E-2</v>
      </c>
      <c r="Z14" s="266">
        <v>2.4220241103494713E-2</v>
      </c>
      <c r="AA14" s="266">
        <v>2.356616250017958E-2</v>
      </c>
      <c r="AB14" s="266">
        <v>1.7952422710988791E-2</v>
      </c>
      <c r="AC14" s="266">
        <v>2.283977335466392E-2</v>
      </c>
      <c r="AD14" s="266">
        <v>2.2460895980798808E-2</v>
      </c>
      <c r="AE14" s="266">
        <v>2.3388124520783066E-2</v>
      </c>
      <c r="AF14" s="266">
        <v>2.072404613670821E-2</v>
      </c>
      <c r="AG14" s="266">
        <v>2.3215018446643605E-2</v>
      </c>
      <c r="AH14" s="266">
        <v>2.2589347853822748E-2</v>
      </c>
      <c r="AI14" s="266"/>
      <c r="AJ14" s="266">
        <v>2.5696659274018086E-2</v>
      </c>
      <c r="AK14" s="266">
        <v>2.3498716875532406E-2</v>
      </c>
      <c r="AL14" s="266">
        <v>2.2828488543836772E-2</v>
      </c>
      <c r="AM14" s="266">
        <v>2.3383583470113847E-2</v>
      </c>
      <c r="AO14" s="11" t="s">
        <v>2312</v>
      </c>
      <c r="AP14" s="11" t="s">
        <v>2316</v>
      </c>
      <c r="AQ14" s="11" t="s">
        <v>2306</v>
      </c>
      <c r="AR14" s="11" t="s">
        <v>2219</v>
      </c>
      <c r="AS14" s="11" t="s">
        <v>2309</v>
      </c>
      <c r="AT14" s="11" t="s">
        <v>2297</v>
      </c>
      <c r="AU14" s="11" t="s">
        <v>1980</v>
      </c>
      <c r="AV14" s="11" t="s">
        <v>2309</v>
      </c>
      <c r="AW14" s="11" t="s">
        <v>2317</v>
      </c>
      <c r="AX14" s="11" t="s">
        <v>2303</v>
      </c>
      <c r="AY14" s="11" t="s">
        <v>2317</v>
      </c>
      <c r="AZ14" s="11" t="s">
        <v>2219</v>
      </c>
      <c r="BA14" s="11" t="s">
        <v>2178</v>
      </c>
      <c r="BB14" s="11" t="s">
        <v>2291</v>
      </c>
      <c r="BC14" s="11" t="s">
        <v>2317</v>
      </c>
      <c r="BD14" s="11" t="s">
        <v>2302</v>
      </c>
      <c r="BE14" s="11" t="s">
        <v>2309</v>
      </c>
      <c r="BF14" s="11" t="s">
        <v>2304</v>
      </c>
      <c r="BG14" s="11" t="s">
        <v>2313</v>
      </c>
      <c r="BH14" s="11" t="s">
        <v>2280</v>
      </c>
      <c r="BI14" s="11" t="s">
        <v>2280</v>
      </c>
      <c r="BJ14" s="11" t="s">
        <v>2309</v>
      </c>
      <c r="BK14" s="11" t="s">
        <v>2280</v>
      </c>
      <c r="BL14" s="11" t="s">
        <v>2295</v>
      </c>
      <c r="BM14" s="11" t="s">
        <v>2311</v>
      </c>
      <c r="BN14" s="11" t="s">
        <v>2280</v>
      </c>
      <c r="BO14" s="11" t="s">
        <v>2311</v>
      </c>
      <c r="BP14" s="11" t="s">
        <v>2299</v>
      </c>
      <c r="BQ14" s="11" t="s">
        <v>2280</v>
      </c>
      <c r="BR14" s="11" t="s">
        <v>2280</v>
      </c>
      <c r="BS14" s="11" t="s">
        <v>2306</v>
      </c>
      <c r="BT14" s="11" t="s">
        <v>2303</v>
      </c>
      <c r="BU14" s="11" t="s">
        <v>2307</v>
      </c>
      <c r="BW14" s="1" t="s">
        <v>2298</v>
      </c>
      <c r="BX14" s="1" t="s">
        <v>2309</v>
      </c>
      <c r="BY14" s="1" t="s">
        <v>2303</v>
      </c>
      <c r="BZ14" s="1" t="s">
        <v>2298</v>
      </c>
    </row>
    <row r="15" spans="1:78" x14ac:dyDescent="0.2">
      <c r="A15" s="36">
        <v>12</v>
      </c>
      <c r="B15" s="265">
        <v>1.9025209280629216E-2</v>
      </c>
      <c r="C15" s="266">
        <v>1.4823828499280501E-2</v>
      </c>
      <c r="D15" s="266">
        <v>2.1753386723743051E-2</v>
      </c>
      <c r="E15" s="266">
        <v>2.0116416597198792E-2</v>
      </c>
      <c r="F15" s="266">
        <v>2.5823544559101876E-2</v>
      </c>
      <c r="G15" s="266">
        <v>2.0499405702356106E-2</v>
      </c>
      <c r="H15" s="266">
        <v>2.1233766520459604E-2</v>
      </c>
      <c r="I15" s="266">
        <v>1.9537142542218191E-2</v>
      </c>
      <c r="J15" s="266">
        <v>2.3263507923326977E-2</v>
      </c>
      <c r="K15" s="266">
        <v>1.898797146553298E-2</v>
      </c>
      <c r="L15" s="266">
        <v>1.9966006368086667E-2</v>
      </c>
      <c r="M15" s="266">
        <v>1.877834612422043E-2</v>
      </c>
      <c r="N15" s="266">
        <v>2.2671851588743498E-2</v>
      </c>
      <c r="O15" s="266">
        <v>2.3331329924970487E-2</v>
      </c>
      <c r="P15" s="266">
        <v>2.1356738574899441E-2</v>
      </c>
      <c r="Q15" s="266">
        <v>2.539174498041287E-2</v>
      </c>
      <c r="R15" s="266">
        <v>1.9804223600393724E-2</v>
      </c>
      <c r="S15" s="266">
        <v>2.2538670349404117E-2</v>
      </c>
      <c r="T15" s="266">
        <v>2.1112816027423188E-2</v>
      </c>
      <c r="U15" s="266">
        <v>2.3513895015104935E-2</v>
      </c>
      <c r="V15" s="266">
        <v>2.2883514586702326E-2</v>
      </c>
      <c r="W15" s="266">
        <v>2.3180647498753291E-2</v>
      </c>
      <c r="X15" s="266">
        <v>1.8656581922455878E-2</v>
      </c>
      <c r="Y15" s="266">
        <v>2.2299695387379668E-2</v>
      </c>
      <c r="Z15" s="266">
        <v>2.3306870399436106E-2</v>
      </c>
      <c r="AA15" s="266">
        <v>2.2257201851028332E-2</v>
      </c>
      <c r="AB15" s="266">
        <v>1.7952293951919607E-2</v>
      </c>
      <c r="AC15" s="266">
        <v>2.0809681046632108E-2</v>
      </c>
      <c r="AD15" s="266">
        <v>2.0054704775489596E-2</v>
      </c>
      <c r="AE15" s="266">
        <v>2.203247570673696E-2</v>
      </c>
      <c r="AF15" s="266">
        <v>1.8651158826524683E-2</v>
      </c>
      <c r="AG15" s="266">
        <v>1.9435984684188279E-2</v>
      </c>
      <c r="AH15" s="266">
        <v>2.0458352889024867E-2</v>
      </c>
      <c r="AI15" s="266"/>
      <c r="AJ15" s="266">
        <v>2.0300380992972218E-2</v>
      </c>
      <c r="AK15" s="266">
        <v>2.2287931138816486E-2</v>
      </c>
      <c r="AL15" s="266">
        <v>1.8757844568075097E-2</v>
      </c>
      <c r="AM15" s="266">
        <v>2.2222525060754634E-2</v>
      </c>
      <c r="AO15" s="11" t="s">
        <v>2306</v>
      </c>
      <c r="AP15" s="11" t="s">
        <v>2318</v>
      </c>
      <c r="AQ15" s="11" t="s">
        <v>2297</v>
      </c>
      <c r="AR15" s="11" t="s">
        <v>2303</v>
      </c>
      <c r="AS15" s="11" t="s">
        <v>2306</v>
      </c>
      <c r="AT15" s="11" t="s">
        <v>2280</v>
      </c>
      <c r="AU15" s="11" t="s">
        <v>2178</v>
      </c>
      <c r="AV15" s="11" t="s">
        <v>2303</v>
      </c>
      <c r="AW15" s="11" t="s">
        <v>2302</v>
      </c>
      <c r="AX15" s="11" t="s">
        <v>2295</v>
      </c>
      <c r="AY15" s="11" t="s">
        <v>2312</v>
      </c>
      <c r="AZ15" s="11" t="s">
        <v>2319</v>
      </c>
      <c r="BA15" s="11" t="s">
        <v>2304</v>
      </c>
      <c r="BB15" s="11" t="s">
        <v>2308</v>
      </c>
      <c r="BC15" s="11" t="s">
        <v>2173</v>
      </c>
      <c r="BD15" s="11" t="s">
        <v>2280</v>
      </c>
      <c r="BE15" s="11" t="s">
        <v>2173</v>
      </c>
      <c r="BF15" s="11" t="s">
        <v>2295</v>
      </c>
      <c r="BG15" s="11" t="s">
        <v>2303</v>
      </c>
      <c r="BH15" s="11" t="s">
        <v>2303</v>
      </c>
      <c r="BI15" s="11" t="s">
        <v>2307</v>
      </c>
      <c r="BJ15" s="11" t="s">
        <v>2306</v>
      </c>
      <c r="BK15" s="11" t="s">
        <v>2315</v>
      </c>
      <c r="BL15" s="11" t="s">
        <v>1980</v>
      </c>
      <c r="BM15" s="11" t="s">
        <v>2173</v>
      </c>
      <c r="BN15" s="11" t="s">
        <v>2309</v>
      </c>
      <c r="BO15" s="11" t="s">
        <v>2303</v>
      </c>
      <c r="BP15" s="11" t="s">
        <v>2302</v>
      </c>
      <c r="BQ15" s="11" t="s">
        <v>2306</v>
      </c>
      <c r="BR15" s="11" t="s">
        <v>2307</v>
      </c>
      <c r="BS15" s="11" t="s">
        <v>2303</v>
      </c>
      <c r="BT15" s="11" t="s">
        <v>2173</v>
      </c>
      <c r="BU15" s="11" t="s">
        <v>2303</v>
      </c>
      <c r="BW15" s="1" t="s">
        <v>2280</v>
      </c>
      <c r="BX15" s="1" t="s">
        <v>2303</v>
      </c>
      <c r="BY15" s="1" t="s">
        <v>2309</v>
      </c>
      <c r="BZ15" s="1" t="s">
        <v>2306</v>
      </c>
    </row>
    <row r="16" spans="1:78" x14ac:dyDescent="0.2">
      <c r="A16" s="36">
        <v>13</v>
      </c>
      <c r="B16" s="265">
        <v>1.8880866841959401E-2</v>
      </c>
      <c r="C16" s="266">
        <v>1.4274777087103183E-2</v>
      </c>
      <c r="D16" s="266">
        <v>2.0571111066500947E-2</v>
      </c>
      <c r="E16" s="266">
        <v>1.8382295594455006E-2</v>
      </c>
      <c r="F16" s="266">
        <v>2.2026541452425281E-2</v>
      </c>
      <c r="G16" s="266">
        <v>1.8115802614370534E-2</v>
      </c>
      <c r="H16" s="266">
        <v>2.0912480693701049E-2</v>
      </c>
      <c r="I16" s="266">
        <v>1.8576659338539869E-2</v>
      </c>
      <c r="J16" s="266">
        <v>2.2807725091514429E-2</v>
      </c>
      <c r="K16" s="266">
        <v>1.827131957541912E-2</v>
      </c>
      <c r="L16" s="266">
        <v>1.7778030469120125E-2</v>
      </c>
      <c r="M16" s="266">
        <v>1.8517260508959389E-2</v>
      </c>
      <c r="N16" s="266">
        <v>2.029919035592152E-2</v>
      </c>
      <c r="O16" s="266">
        <v>2.0415049443658042E-2</v>
      </c>
      <c r="P16" s="266">
        <v>2.0709012998239216E-2</v>
      </c>
      <c r="Q16" s="266">
        <v>2.2973594985511679E-2</v>
      </c>
      <c r="R16" s="266">
        <v>1.7266010648630675E-2</v>
      </c>
      <c r="S16" s="266">
        <v>2.132059795676353E-2</v>
      </c>
      <c r="T16" s="266">
        <v>1.6714665145231823E-2</v>
      </c>
      <c r="U16" s="266">
        <v>1.9293545637370811E-2</v>
      </c>
      <c r="V16" s="266">
        <v>2.0312683377634335E-2</v>
      </c>
      <c r="W16" s="266">
        <v>2.2126665529018364E-2</v>
      </c>
      <c r="X16" s="266">
        <v>1.7768189209000793E-2</v>
      </c>
      <c r="Y16" s="266">
        <v>2.1652927298921241E-2</v>
      </c>
      <c r="Z16" s="266">
        <v>2.1935167251824716E-2</v>
      </c>
      <c r="AA16" s="266">
        <v>1.9965929192070492E-2</v>
      </c>
      <c r="AB16" s="266">
        <v>1.7614126671286909E-2</v>
      </c>
      <c r="AC16" s="266">
        <v>1.9287196701587923E-2</v>
      </c>
      <c r="AD16" s="266">
        <v>1.9251873817082064E-2</v>
      </c>
      <c r="AE16" s="266">
        <v>2.1354566359969167E-2</v>
      </c>
      <c r="AF16" s="266">
        <v>1.7615128700551534E-2</v>
      </c>
      <c r="AG16" s="266">
        <v>1.8356655393910817E-2</v>
      </c>
      <c r="AH16" s="266">
        <v>2.0458083411020667E-2</v>
      </c>
      <c r="AI16" s="266"/>
      <c r="AJ16" s="266">
        <v>1.9217466838961871E-2</v>
      </c>
      <c r="AK16" s="266">
        <v>1.780352693747296E-2</v>
      </c>
      <c r="AL16" s="266">
        <v>1.8279058697076394E-2</v>
      </c>
      <c r="AM16" s="266">
        <v>2.139345269273818E-2</v>
      </c>
      <c r="AO16" s="11" t="s">
        <v>2280</v>
      </c>
      <c r="AP16" s="11" t="s">
        <v>2307</v>
      </c>
      <c r="AQ16" s="11" t="s">
        <v>2320</v>
      </c>
      <c r="AR16" s="11" t="s">
        <v>2178</v>
      </c>
      <c r="AS16" s="11" t="s">
        <v>2307</v>
      </c>
      <c r="AT16" s="11" t="s">
        <v>2178</v>
      </c>
      <c r="AU16" s="11" t="s">
        <v>2307</v>
      </c>
      <c r="AV16" s="11" t="s">
        <v>2306</v>
      </c>
      <c r="AW16" s="11" t="s">
        <v>2299</v>
      </c>
      <c r="AX16" s="11" t="s">
        <v>2280</v>
      </c>
      <c r="AY16" s="11" t="s">
        <v>2309</v>
      </c>
      <c r="AZ16" s="11" t="s">
        <v>2309</v>
      </c>
      <c r="BA16" s="11" t="s">
        <v>2219</v>
      </c>
      <c r="BB16" s="11" t="s">
        <v>2307</v>
      </c>
      <c r="BC16" s="11" t="s">
        <v>2321</v>
      </c>
      <c r="BD16" s="11" t="s">
        <v>2307</v>
      </c>
      <c r="BE16" s="11" t="s">
        <v>1999</v>
      </c>
      <c r="BF16" s="11" t="s">
        <v>2306</v>
      </c>
      <c r="BG16" s="11" t="s">
        <v>2309</v>
      </c>
      <c r="BH16" s="11" t="s">
        <v>2317</v>
      </c>
      <c r="BI16" s="11" t="s">
        <v>2313</v>
      </c>
      <c r="BJ16" s="11" t="s">
        <v>2307</v>
      </c>
      <c r="BK16" s="11" t="s">
        <v>2317</v>
      </c>
      <c r="BL16" s="11" t="s">
        <v>2280</v>
      </c>
      <c r="BM16" s="11" t="s">
        <v>2309</v>
      </c>
      <c r="BN16" s="11" t="s">
        <v>2311</v>
      </c>
      <c r="BO16" s="11" t="s">
        <v>2295</v>
      </c>
      <c r="BP16" s="11" t="s">
        <v>2306</v>
      </c>
      <c r="BQ16" s="11" t="s">
        <v>2309</v>
      </c>
      <c r="BR16" s="11" t="s">
        <v>2309</v>
      </c>
      <c r="BS16" s="11" t="s">
        <v>2219</v>
      </c>
      <c r="BT16" s="11" t="s">
        <v>2309</v>
      </c>
      <c r="BU16" s="11" t="s">
        <v>2304</v>
      </c>
      <c r="BW16" s="1" t="s">
        <v>1980</v>
      </c>
      <c r="BX16" s="1" t="s">
        <v>2306</v>
      </c>
      <c r="BY16" s="1" t="s">
        <v>2306</v>
      </c>
      <c r="BZ16" s="1" t="s">
        <v>2295</v>
      </c>
    </row>
    <row r="17" spans="1:78" x14ac:dyDescent="0.2">
      <c r="A17" s="36">
        <v>14</v>
      </c>
      <c r="B17" s="265">
        <v>1.758368760681844E-2</v>
      </c>
      <c r="C17" s="266">
        <v>1.4091664976530196E-2</v>
      </c>
      <c r="D17" s="266">
        <v>1.9625275753514467E-2</v>
      </c>
      <c r="E17" s="266">
        <v>1.8035471112170069E-2</v>
      </c>
      <c r="F17" s="266">
        <v>2.0507546020221465E-2</v>
      </c>
      <c r="G17" s="266">
        <v>1.7877742115573761E-2</v>
      </c>
      <c r="H17" s="266">
        <v>2.0268756303129132E-2</v>
      </c>
      <c r="I17" s="266">
        <v>1.825628767558542E-2</v>
      </c>
      <c r="J17" s="266">
        <v>2.1439589511699206E-2</v>
      </c>
      <c r="K17" s="266">
        <v>1.6122424602396691E-2</v>
      </c>
      <c r="L17" s="266">
        <v>1.7777995473288167E-2</v>
      </c>
      <c r="M17" s="266">
        <v>1.7995930892559332E-2</v>
      </c>
      <c r="N17" s="266">
        <v>1.7399637695218031E-2</v>
      </c>
      <c r="O17" s="266">
        <v>1.8735740640363163E-2</v>
      </c>
      <c r="P17" s="266">
        <v>1.9415311335069668E-2</v>
      </c>
      <c r="Q17" s="266">
        <v>2.0756996113766059E-2</v>
      </c>
      <c r="R17" s="266">
        <v>1.6758102175922125E-2</v>
      </c>
      <c r="S17" s="266">
        <v>2.1320593188341942E-2</v>
      </c>
      <c r="T17" s="266">
        <v>1.6128138079768633E-2</v>
      </c>
      <c r="U17" s="266">
        <v>1.7183211182098517E-2</v>
      </c>
      <c r="V17" s="266">
        <v>1.9284200036801511E-2</v>
      </c>
      <c r="W17" s="266">
        <v>1.8965677986439118E-2</v>
      </c>
      <c r="X17" s="266">
        <v>1.6879803041543788E-2</v>
      </c>
      <c r="Y17" s="266">
        <v>2.1329994538283568E-2</v>
      </c>
      <c r="Z17" s="266">
        <v>1.6908980370078493E-2</v>
      </c>
      <c r="AA17" s="266">
        <v>1.7347604146139346E-2</v>
      </c>
      <c r="AB17" s="266">
        <v>1.7613937159818082E-2</v>
      </c>
      <c r="AC17" s="266">
        <v>1.8780179440153904E-2</v>
      </c>
      <c r="AD17" s="266">
        <v>1.8048766608894297E-2</v>
      </c>
      <c r="AE17" s="266">
        <v>1.8981790523280584E-2</v>
      </c>
      <c r="AF17" s="266">
        <v>1.5888573241835124E-2</v>
      </c>
      <c r="AG17" s="266">
        <v>1.7276637490196641E-2</v>
      </c>
      <c r="AH17" s="266">
        <v>1.87536371566497E-2</v>
      </c>
      <c r="AI17" s="266"/>
      <c r="AJ17" s="266">
        <v>1.8923789285782644E-2</v>
      </c>
      <c r="AK17" s="266">
        <v>1.5650883225815707E-2</v>
      </c>
      <c r="AL17" s="266">
        <v>1.7959707051474077E-2</v>
      </c>
      <c r="AM17" s="266">
        <v>2.0439836209326708E-2</v>
      </c>
      <c r="AO17" s="11" t="s">
        <v>1980</v>
      </c>
      <c r="AP17" s="11" t="s">
        <v>2306</v>
      </c>
      <c r="AQ17" s="11" t="s">
        <v>1980</v>
      </c>
      <c r="AR17" s="11" t="s">
        <v>2309</v>
      </c>
      <c r="AS17" s="11" t="s">
        <v>2298</v>
      </c>
      <c r="AT17" s="11" t="s">
        <v>2306</v>
      </c>
      <c r="AU17" s="11" t="s">
        <v>2304</v>
      </c>
      <c r="AV17" s="11" t="s">
        <v>2317</v>
      </c>
      <c r="AW17" s="11" t="s">
        <v>2295</v>
      </c>
      <c r="AX17" s="11" t="s">
        <v>2322</v>
      </c>
      <c r="AY17" s="11" t="s">
        <v>2178</v>
      </c>
      <c r="AZ17" s="11" t="s">
        <v>2298</v>
      </c>
      <c r="BA17" s="11" t="s">
        <v>2299</v>
      </c>
      <c r="BB17" s="11" t="s">
        <v>2280</v>
      </c>
      <c r="BC17" s="11" t="s">
        <v>2297</v>
      </c>
      <c r="BD17" s="11" t="s">
        <v>2295</v>
      </c>
      <c r="BE17" s="11" t="s">
        <v>2311</v>
      </c>
      <c r="BF17" s="11" t="s">
        <v>2298</v>
      </c>
      <c r="BG17" s="11" t="s">
        <v>2306</v>
      </c>
      <c r="BH17" s="11" t="s">
        <v>2178</v>
      </c>
      <c r="BI17" s="11" t="s">
        <v>2303</v>
      </c>
      <c r="BJ17" s="11" t="s">
        <v>2298</v>
      </c>
      <c r="BK17" s="11" t="s">
        <v>2303</v>
      </c>
      <c r="BL17" s="11" t="s">
        <v>2306</v>
      </c>
      <c r="BM17" s="11" t="s">
        <v>2303</v>
      </c>
      <c r="BN17" s="11" t="s">
        <v>2323</v>
      </c>
      <c r="BO17" s="11" t="s">
        <v>2324</v>
      </c>
      <c r="BP17" s="11" t="s">
        <v>2309</v>
      </c>
      <c r="BQ17" s="11" t="s">
        <v>2178</v>
      </c>
      <c r="BR17" s="11" t="s">
        <v>2325</v>
      </c>
      <c r="BS17" s="11" t="s">
        <v>2298</v>
      </c>
      <c r="BT17" s="11" t="s">
        <v>2325</v>
      </c>
      <c r="BU17" s="11" t="s">
        <v>2219</v>
      </c>
      <c r="BW17" s="1" t="s">
        <v>2296</v>
      </c>
      <c r="BX17" s="1" t="s">
        <v>2311</v>
      </c>
      <c r="BY17" s="1" t="s">
        <v>2178</v>
      </c>
      <c r="BZ17" s="1" t="s">
        <v>2309</v>
      </c>
    </row>
    <row r="18" spans="1:78" x14ac:dyDescent="0.2">
      <c r="A18" s="36">
        <v>15</v>
      </c>
      <c r="B18" s="265">
        <v>1.7007166508929562E-2</v>
      </c>
      <c r="C18" s="266">
        <v>1.3725659254133596E-2</v>
      </c>
      <c r="D18" s="266">
        <v>1.7260967841017324E-2</v>
      </c>
      <c r="E18" s="266">
        <v>1.5607420294180975E-2</v>
      </c>
      <c r="F18" s="266">
        <v>1.9367970021421786E-2</v>
      </c>
      <c r="G18" s="266">
        <v>1.6685698099569331E-2</v>
      </c>
      <c r="H18" s="266">
        <v>1.6086709885960771E-2</v>
      </c>
      <c r="I18" s="266">
        <v>1.8256206038611104E-2</v>
      </c>
      <c r="J18" s="266">
        <v>2.0982843800974996E-2</v>
      </c>
      <c r="K18" s="266">
        <v>1.5046930697605071E-2</v>
      </c>
      <c r="L18" s="266">
        <v>1.6136836076820989E-2</v>
      </c>
      <c r="M18" s="266">
        <v>1.6952544363719457E-2</v>
      </c>
      <c r="N18" s="266">
        <v>1.7135801337361929E-2</v>
      </c>
      <c r="O18" s="266">
        <v>1.8117116889290172E-2</v>
      </c>
      <c r="P18" s="266">
        <v>1.8768140693436797E-2</v>
      </c>
      <c r="Q18" s="266">
        <v>1.9144533043346169E-2</v>
      </c>
      <c r="R18" s="266">
        <v>1.6250585934134247E-2</v>
      </c>
      <c r="S18" s="266">
        <v>1.9797826981321914E-2</v>
      </c>
      <c r="T18" s="266">
        <v>1.5834558142755389E-2</v>
      </c>
      <c r="U18" s="266">
        <v>1.6579916769273777E-2</v>
      </c>
      <c r="V18" s="266">
        <v>1.9027186976954203E-2</v>
      </c>
      <c r="W18" s="266">
        <v>1.7911962034210731E-2</v>
      </c>
      <c r="X18" s="266">
        <v>1.6879409340152609E-2</v>
      </c>
      <c r="Y18" s="266">
        <v>1.9067663023076106E-2</v>
      </c>
      <c r="Z18" s="266">
        <v>1.5537901991287899E-2</v>
      </c>
      <c r="AA18" s="266">
        <v>1.6365735147338592E-2</v>
      </c>
      <c r="AB18" s="266">
        <v>1.6936122217341275E-2</v>
      </c>
      <c r="AC18" s="266">
        <v>1.6749642993586892E-2</v>
      </c>
      <c r="AD18" s="266">
        <v>1.6444848580706602E-2</v>
      </c>
      <c r="AE18" s="266">
        <v>1.491449618562663E-2</v>
      </c>
      <c r="AF18" s="266">
        <v>1.5197612746883669E-2</v>
      </c>
      <c r="AG18" s="266">
        <v>1.6736877002010878E-2</v>
      </c>
      <c r="AH18" s="266">
        <v>1.8327777835785878E-2</v>
      </c>
      <c r="AI18" s="266"/>
      <c r="AJ18" s="266">
        <v>1.8116234622445198E-2</v>
      </c>
      <c r="AK18" s="266">
        <v>1.5516575225357238E-2</v>
      </c>
      <c r="AL18" s="266">
        <v>1.7001905192168099E-2</v>
      </c>
      <c r="AM18" s="266">
        <v>1.9569223701886119E-2</v>
      </c>
      <c r="AO18" s="11" t="s">
        <v>2178</v>
      </c>
      <c r="AP18" s="11" t="s">
        <v>1980</v>
      </c>
      <c r="AQ18" s="11" t="s">
        <v>2280</v>
      </c>
      <c r="AR18" s="11" t="s">
        <v>1980</v>
      </c>
      <c r="AS18" s="11" t="s">
        <v>2219</v>
      </c>
      <c r="AT18" s="11" t="s">
        <v>2298</v>
      </c>
      <c r="AU18" s="11" t="s">
        <v>2319</v>
      </c>
      <c r="AV18" s="11" t="s">
        <v>2299</v>
      </c>
      <c r="AW18" s="11" t="s">
        <v>2219</v>
      </c>
      <c r="AX18" s="11" t="s">
        <v>2311</v>
      </c>
      <c r="AY18" s="11" t="s">
        <v>2306</v>
      </c>
      <c r="AZ18" s="11" t="s">
        <v>2280</v>
      </c>
      <c r="BA18" s="11" t="s">
        <v>2312</v>
      </c>
      <c r="BB18" s="11" t="s">
        <v>2310</v>
      </c>
      <c r="BC18" s="11" t="s">
        <v>1991</v>
      </c>
      <c r="BD18" s="11" t="s">
        <v>2313</v>
      </c>
      <c r="BE18" s="11" t="s">
        <v>2315</v>
      </c>
      <c r="BF18" s="11" t="s">
        <v>2319</v>
      </c>
      <c r="BG18" s="11" t="s">
        <v>2178</v>
      </c>
      <c r="BH18" s="11" t="s">
        <v>2306</v>
      </c>
      <c r="BI18" s="11" t="s">
        <v>2319</v>
      </c>
      <c r="BJ18" s="11" t="s">
        <v>2311</v>
      </c>
      <c r="BK18" s="11" t="s">
        <v>2305</v>
      </c>
      <c r="BL18" s="11" t="s">
        <v>2309</v>
      </c>
      <c r="BM18" s="11" t="s">
        <v>1999</v>
      </c>
      <c r="BN18" s="11" t="s">
        <v>2298</v>
      </c>
      <c r="BO18" s="11" t="s">
        <v>2304</v>
      </c>
      <c r="BP18" s="11" t="s">
        <v>2178</v>
      </c>
      <c r="BQ18" s="11" t="s">
        <v>2325</v>
      </c>
      <c r="BR18" s="11" t="s">
        <v>1980</v>
      </c>
      <c r="BS18" s="11" t="s">
        <v>2312</v>
      </c>
      <c r="BT18" s="11" t="s">
        <v>2315</v>
      </c>
      <c r="BU18" s="11" t="s">
        <v>2305</v>
      </c>
      <c r="BW18" s="1" t="s">
        <v>2219</v>
      </c>
      <c r="BX18" s="1" t="s">
        <v>2317</v>
      </c>
      <c r="BY18" s="1" t="s">
        <v>2304</v>
      </c>
      <c r="BZ18" s="1" t="s">
        <v>1980</v>
      </c>
    </row>
    <row r="19" spans="1:78" x14ac:dyDescent="0.2">
      <c r="A19" s="36">
        <v>16</v>
      </c>
      <c r="B19" s="265">
        <v>1.5133741998569364E-2</v>
      </c>
      <c r="C19" s="266">
        <v>1.3725509453393158E-2</v>
      </c>
      <c r="D19" s="266">
        <v>1.6315271393122246E-2</v>
      </c>
      <c r="E19" s="266">
        <v>1.456744648138446E-2</v>
      </c>
      <c r="F19" s="266">
        <v>1.670937524860858E-2</v>
      </c>
      <c r="G19" s="266">
        <v>1.6209199155745202E-2</v>
      </c>
      <c r="H19" s="266">
        <v>1.5121531314750523E-2</v>
      </c>
      <c r="I19" s="266">
        <v>1.7615319060263538E-2</v>
      </c>
      <c r="J19" s="266">
        <v>1.8702460485291634E-2</v>
      </c>
      <c r="K19" s="266">
        <v>1.4689107991670147E-2</v>
      </c>
      <c r="L19" s="266">
        <v>1.6136622884222917E-2</v>
      </c>
      <c r="M19" s="266">
        <v>1.5126848695165137E-2</v>
      </c>
      <c r="N19" s="266">
        <v>1.6872337902711931E-2</v>
      </c>
      <c r="O19" s="266">
        <v>1.6261291279817687E-2</v>
      </c>
      <c r="P19" s="266">
        <v>1.8767133051063901E-2</v>
      </c>
      <c r="Q19" s="266">
        <v>1.7129585189782175E-2</v>
      </c>
      <c r="R19" s="266">
        <v>1.5742215748694229E-2</v>
      </c>
      <c r="S19" s="266">
        <v>1.7970336406068162E-2</v>
      </c>
      <c r="T19" s="266">
        <v>1.5248305539565346E-2</v>
      </c>
      <c r="U19" s="266">
        <v>1.4771629817852561E-2</v>
      </c>
      <c r="V19" s="266">
        <v>1.7484112831616067E-2</v>
      </c>
      <c r="W19" s="266">
        <v>1.6156316894580049E-2</v>
      </c>
      <c r="X19" s="266">
        <v>1.5547008114440266E-2</v>
      </c>
      <c r="Y19" s="266">
        <v>1.6805366506765031E-2</v>
      </c>
      <c r="Z19" s="266">
        <v>1.5537558249108527E-2</v>
      </c>
      <c r="AA19" s="266">
        <v>1.5710735284785296E-2</v>
      </c>
      <c r="AB19" s="266">
        <v>1.6258649039142134E-2</v>
      </c>
      <c r="AC19" s="266">
        <v>1.6241823903581819E-2</v>
      </c>
      <c r="AD19" s="266">
        <v>1.5241602485857353E-2</v>
      </c>
      <c r="AE19" s="266">
        <v>1.491424702247353E-2</v>
      </c>
      <c r="AF19" s="266">
        <v>1.3816174363439947E-2</v>
      </c>
      <c r="AG19" s="266">
        <v>1.4577204641991897E-2</v>
      </c>
      <c r="AH19" s="266">
        <v>1.8327637390244851E-2</v>
      </c>
      <c r="AI19" s="266"/>
      <c r="AJ19" s="266">
        <v>1.688637338804836E-2</v>
      </c>
      <c r="AK19" s="266">
        <v>1.502329805609773E-2</v>
      </c>
      <c r="AL19" s="266">
        <v>1.7001848419157958E-2</v>
      </c>
      <c r="AM19" s="266">
        <v>1.8076639779377592E-2</v>
      </c>
      <c r="AO19" s="11" t="s">
        <v>2319</v>
      </c>
      <c r="AP19" s="11" t="s">
        <v>2007</v>
      </c>
      <c r="AQ19" s="11" t="s">
        <v>2309</v>
      </c>
      <c r="AR19" s="11" t="s">
        <v>2298</v>
      </c>
      <c r="AS19" s="11" t="s">
        <v>2303</v>
      </c>
      <c r="AT19" s="11" t="s">
        <v>2291</v>
      </c>
      <c r="AU19" s="11" t="s">
        <v>2325</v>
      </c>
      <c r="AV19" s="11" t="s">
        <v>2312</v>
      </c>
      <c r="AW19" s="11" t="s">
        <v>2178</v>
      </c>
      <c r="AX19" s="11" t="s">
        <v>2178</v>
      </c>
      <c r="AY19" s="11" t="s">
        <v>2303</v>
      </c>
      <c r="AZ19" s="11" t="s">
        <v>2312</v>
      </c>
      <c r="BA19" s="11" t="s">
        <v>2309</v>
      </c>
      <c r="BB19" s="11" t="s">
        <v>2178</v>
      </c>
      <c r="BC19" s="11" t="s">
        <v>2280</v>
      </c>
      <c r="BD19" s="11" t="s">
        <v>2178</v>
      </c>
      <c r="BE19" s="11" t="s">
        <v>2303</v>
      </c>
      <c r="BF19" s="11" t="s">
        <v>2307</v>
      </c>
      <c r="BG19" s="11" t="s">
        <v>2315</v>
      </c>
      <c r="BH19" s="11" t="s">
        <v>2325</v>
      </c>
      <c r="BI19" s="11" t="s">
        <v>2305</v>
      </c>
      <c r="BJ19" s="11" t="s">
        <v>2317</v>
      </c>
      <c r="BK19" s="11" t="s">
        <v>1991</v>
      </c>
      <c r="BL19" s="11" t="s">
        <v>2325</v>
      </c>
      <c r="BM19" s="11" t="s">
        <v>2325</v>
      </c>
      <c r="BN19" s="11" t="s">
        <v>2007</v>
      </c>
      <c r="BO19" s="11" t="s">
        <v>2306</v>
      </c>
      <c r="BP19" s="11" t="s">
        <v>2325</v>
      </c>
      <c r="BQ19" s="11" t="s">
        <v>2315</v>
      </c>
      <c r="BR19" s="11" t="s">
        <v>2298</v>
      </c>
      <c r="BS19" s="11" t="s">
        <v>2302</v>
      </c>
      <c r="BT19" s="11" t="s">
        <v>2178</v>
      </c>
      <c r="BU19" s="11" t="s">
        <v>2326</v>
      </c>
      <c r="BW19" s="1" t="s">
        <v>2312</v>
      </c>
      <c r="BX19" s="1" t="s">
        <v>2315</v>
      </c>
      <c r="BY19" s="1" t="s">
        <v>2305</v>
      </c>
      <c r="BZ19" s="1" t="s">
        <v>2304</v>
      </c>
    </row>
    <row r="20" spans="1:78" x14ac:dyDescent="0.2">
      <c r="A20" s="36">
        <v>17</v>
      </c>
      <c r="B20" s="265">
        <v>1.4845418773966713E-2</v>
      </c>
      <c r="C20" s="266">
        <v>1.3176621532589748E-2</v>
      </c>
      <c r="D20" s="266">
        <v>1.5842211749882158E-2</v>
      </c>
      <c r="E20" s="266">
        <v>1.4220378601561865E-2</v>
      </c>
      <c r="F20" s="266">
        <v>1.5950463162564404E-2</v>
      </c>
      <c r="G20" s="266">
        <v>1.5970778592783272E-2</v>
      </c>
      <c r="H20" s="266">
        <v>1.4477863149124219E-2</v>
      </c>
      <c r="I20" s="266">
        <v>1.7295137850979928E-2</v>
      </c>
      <c r="J20" s="266">
        <v>1.6421972550901071E-2</v>
      </c>
      <c r="K20" s="266">
        <v>1.4689067541469227E-2</v>
      </c>
      <c r="L20" s="266">
        <v>1.5316289373881129E-2</v>
      </c>
      <c r="M20" s="266">
        <v>1.4865970667971308E-2</v>
      </c>
      <c r="N20" s="266">
        <v>1.42360364871037E-2</v>
      </c>
      <c r="O20" s="266">
        <v>1.5554215031181522E-2</v>
      </c>
      <c r="P20" s="266">
        <v>1.8121071330356717E-2</v>
      </c>
      <c r="Q20" s="266">
        <v>1.6525019053352286E-2</v>
      </c>
      <c r="R20" s="266">
        <v>1.4727166240881653E-2</v>
      </c>
      <c r="S20" s="266">
        <v>1.614289008944908E-2</v>
      </c>
      <c r="T20" s="266">
        <v>1.4955299306699704E-2</v>
      </c>
      <c r="U20" s="266">
        <v>1.3867195620182233E-2</v>
      </c>
      <c r="V20" s="266">
        <v>1.7483997092171331E-2</v>
      </c>
      <c r="W20" s="266">
        <v>1.54539777493651E-2</v>
      </c>
      <c r="X20" s="266">
        <v>1.5103120598229974E-2</v>
      </c>
      <c r="Y20" s="266">
        <v>1.5189895113401056E-2</v>
      </c>
      <c r="Z20" s="266">
        <v>1.4624230610010655E-2</v>
      </c>
      <c r="AA20" s="266">
        <v>1.5056110190881775E-2</v>
      </c>
      <c r="AB20" s="266">
        <v>1.5581664851225885E-2</v>
      </c>
      <c r="AC20" s="266">
        <v>1.5734077868932515E-2</v>
      </c>
      <c r="AD20" s="266">
        <v>1.4439276108562778E-2</v>
      </c>
      <c r="AE20" s="266">
        <v>1.4575063819027446E-2</v>
      </c>
      <c r="AF20" s="266">
        <v>1.3815684124696893E-2</v>
      </c>
      <c r="AG20" s="266">
        <v>1.4037830885966213E-2</v>
      </c>
      <c r="AH20" s="266">
        <v>1.7475018092735807E-2</v>
      </c>
      <c r="AI20" s="266"/>
      <c r="AJ20" s="266">
        <v>1.6721243119823041E-2</v>
      </c>
      <c r="AK20" s="266">
        <v>1.4888732032053672E-2</v>
      </c>
      <c r="AL20" s="266">
        <v>1.5405567015977565E-2</v>
      </c>
      <c r="AM20" s="266">
        <v>1.5837843958664624E-2</v>
      </c>
      <c r="AO20" s="11" t="s">
        <v>2303</v>
      </c>
      <c r="AP20" s="11" t="s">
        <v>2324</v>
      </c>
      <c r="AQ20" s="11" t="s">
        <v>2317</v>
      </c>
      <c r="AR20" s="11" t="s">
        <v>2319</v>
      </c>
      <c r="AS20" s="11" t="s">
        <v>1980</v>
      </c>
      <c r="AT20" s="11" t="s">
        <v>2317</v>
      </c>
      <c r="AU20" s="11" t="s">
        <v>2327</v>
      </c>
      <c r="AV20" s="11" t="s">
        <v>2298</v>
      </c>
      <c r="AW20" s="11" t="s">
        <v>2303</v>
      </c>
      <c r="AX20" s="11" t="s">
        <v>2317</v>
      </c>
      <c r="AY20" s="11" t="s">
        <v>2298</v>
      </c>
      <c r="AZ20" s="11" t="s">
        <v>2291</v>
      </c>
      <c r="BA20" s="11" t="s">
        <v>2302</v>
      </c>
      <c r="BB20" s="11" t="s">
        <v>2312</v>
      </c>
      <c r="BC20" s="11" t="s">
        <v>1999</v>
      </c>
      <c r="BD20" s="11" t="s">
        <v>2325</v>
      </c>
      <c r="BE20" s="11" t="s">
        <v>2178</v>
      </c>
      <c r="BF20" s="11" t="s">
        <v>1980</v>
      </c>
      <c r="BG20" s="11" t="s">
        <v>2325</v>
      </c>
      <c r="BH20" s="11" t="s">
        <v>1999</v>
      </c>
      <c r="BI20" s="11" t="s">
        <v>2306</v>
      </c>
      <c r="BJ20" s="11" t="s">
        <v>2325</v>
      </c>
      <c r="BK20" s="11" t="s">
        <v>2325</v>
      </c>
      <c r="BL20" s="11" t="s">
        <v>2311</v>
      </c>
      <c r="BM20" s="11" t="s">
        <v>2315</v>
      </c>
      <c r="BN20" s="11" t="s">
        <v>1980</v>
      </c>
      <c r="BO20" s="11" t="s">
        <v>2305</v>
      </c>
      <c r="BP20" s="11" t="s">
        <v>2304</v>
      </c>
      <c r="BQ20" s="11" t="s">
        <v>2305</v>
      </c>
      <c r="BR20" s="11" t="s">
        <v>2311</v>
      </c>
      <c r="BS20" s="11" t="s">
        <v>1980</v>
      </c>
      <c r="BT20" s="11" t="s">
        <v>2306</v>
      </c>
      <c r="BU20" s="11" t="s">
        <v>2306</v>
      </c>
      <c r="BW20" s="1" t="s">
        <v>2178</v>
      </c>
      <c r="BX20" s="1" t="s">
        <v>2173</v>
      </c>
      <c r="BY20" s="1" t="s">
        <v>2325</v>
      </c>
      <c r="BZ20" s="1" t="s">
        <v>2305</v>
      </c>
    </row>
    <row r="21" spans="1:78" x14ac:dyDescent="0.2">
      <c r="A21" s="36">
        <v>18</v>
      </c>
      <c r="B21" s="265">
        <v>1.3115906450705438E-2</v>
      </c>
      <c r="C21" s="266">
        <v>1.2261802876221084E-2</v>
      </c>
      <c r="D21" s="266">
        <v>1.5605796664503449E-2</v>
      </c>
      <c r="E21" s="266">
        <v>1.3873556539425748E-2</v>
      </c>
      <c r="F21" s="266">
        <v>1.5949992983643708E-2</v>
      </c>
      <c r="G21" s="266">
        <v>1.5017182344597707E-2</v>
      </c>
      <c r="H21" s="266">
        <v>1.2547768557369238E-2</v>
      </c>
      <c r="I21" s="266">
        <v>1.5694045503047177E-2</v>
      </c>
      <c r="J21" s="266">
        <v>1.6421515984648822E-2</v>
      </c>
      <c r="K21" s="266">
        <v>1.4330431174200013E-2</v>
      </c>
      <c r="L21" s="266">
        <v>1.4495841397312494E-2</v>
      </c>
      <c r="M21" s="266">
        <v>1.4344474162736346E-2</v>
      </c>
      <c r="N21" s="266">
        <v>1.397239571541687E-2</v>
      </c>
      <c r="O21" s="266">
        <v>1.4140275089563619E-2</v>
      </c>
      <c r="P21" s="266">
        <v>1.8120133157665488E-2</v>
      </c>
      <c r="Q21" s="266">
        <v>1.5718984252310761E-2</v>
      </c>
      <c r="R21" s="266">
        <v>1.4726941867997733E-2</v>
      </c>
      <c r="S21" s="266">
        <v>1.6142471624812974E-2</v>
      </c>
      <c r="T21" s="266">
        <v>1.3782295378011008E-2</v>
      </c>
      <c r="U21" s="266">
        <v>1.3565895104737583E-2</v>
      </c>
      <c r="V21" s="266">
        <v>1.6970017195916065E-2</v>
      </c>
      <c r="W21" s="266">
        <v>1.5102742081890689E-2</v>
      </c>
      <c r="X21" s="266">
        <v>1.5102637654385428E-2</v>
      </c>
      <c r="Y21" s="266">
        <v>1.5189735749014666E-2</v>
      </c>
      <c r="Z21" s="266">
        <v>1.4167086167836716E-2</v>
      </c>
      <c r="AA21" s="266">
        <v>1.4728688143226445E-2</v>
      </c>
      <c r="AB21" s="266">
        <v>1.4226777587472424E-2</v>
      </c>
      <c r="AC21" s="266">
        <v>1.4211359126464099E-2</v>
      </c>
      <c r="AD21" s="266">
        <v>1.3236249417107444E-2</v>
      </c>
      <c r="AE21" s="266">
        <v>1.423648422536347E-2</v>
      </c>
      <c r="AF21" s="266">
        <v>1.3470819908524938E-2</v>
      </c>
      <c r="AG21" s="266">
        <v>1.2958132188586302E-2</v>
      </c>
      <c r="AH21" s="266">
        <v>1.6196164392079146E-2</v>
      </c>
      <c r="AI21" s="266"/>
      <c r="AJ21" s="266">
        <v>1.6501012105476137E-2</v>
      </c>
      <c r="AK21" s="266">
        <v>1.470928556465095E-2</v>
      </c>
      <c r="AL21" s="266">
        <v>1.4048640025679982E-2</v>
      </c>
      <c r="AM21" s="266">
        <v>1.5506194616177344E-2</v>
      </c>
      <c r="AO21" s="11" t="s">
        <v>2313</v>
      </c>
      <c r="AP21" s="11" t="s">
        <v>2315</v>
      </c>
      <c r="AQ21" s="11" t="s">
        <v>2178</v>
      </c>
      <c r="AR21" s="11" t="s">
        <v>2299</v>
      </c>
      <c r="AS21" s="11" t="s">
        <v>2178</v>
      </c>
      <c r="AT21" s="11" t="s">
        <v>2309</v>
      </c>
      <c r="AU21" s="11" t="s">
        <v>2309</v>
      </c>
      <c r="AV21" s="11" t="s">
        <v>2178</v>
      </c>
      <c r="AW21" s="11" t="s">
        <v>2306</v>
      </c>
      <c r="AX21" s="11" t="s">
        <v>2307</v>
      </c>
      <c r="AY21" s="11" t="s">
        <v>2291</v>
      </c>
      <c r="AZ21" s="11" t="s">
        <v>2178</v>
      </c>
      <c r="BA21" s="11" t="s">
        <v>2298</v>
      </c>
      <c r="BB21" s="11" t="s">
        <v>2026</v>
      </c>
      <c r="BC21" s="11" t="s">
        <v>2303</v>
      </c>
      <c r="BD21" s="11" t="s">
        <v>2309</v>
      </c>
      <c r="BE21" s="11" t="s">
        <v>2317</v>
      </c>
      <c r="BF21" s="11" t="s">
        <v>2305</v>
      </c>
      <c r="BG21" s="11" t="s">
        <v>2173</v>
      </c>
      <c r="BH21" s="11" t="s">
        <v>2173</v>
      </c>
      <c r="BI21" s="11" t="s">
        <v>2298</v>
      </c>
      <c r="BJ21" s="11" t="s">
        <v>1980</v>
      </c>
      <c r="BK21" s="11" t="s">
        <v>2324</v>
      </c>
      <c r="BL21" s="11" t="s">
        <v>2178</v>
      </c>
      <c r="BM21" s="11" t="s">
        <v>2317</v>
      </c>
      <c r="BN21" s="11" t="s">
        <v>2306</v>
      </c>
      <c r="BO21" s="11" t="s">
        <v>2323</v>
      </c>
      <c r="BP21" s="11" t="s">
        <v>2305</v>
      </c>
      <c r="BQ21" s="11" t="s">
        <v>2298</v>
      </c>
      <c r="BR21" s="11" t="s">
        <v>2317</v>
      </c>
      <c r="BS21" s="11" t="s">
        <v>2325</v>
      </c>
      <c r="BT21" s="11" t="s">
        <v>1999</v>
      </c>
      <c r="BU21" s="11" t="s">
        <v>2311</v>
      </c>
      <c r="BW21" s="1" t="s">
        <v>2303</v>
      </c>
      <c r="BX21" s="1" t="s">
        <v>2325</v>
      </c>
      <c r="BY21" s="1" t="s">
        <v>2317</v>
      </c>
      <c r="BZ21" s="1" t="s">
        <v>2319</v>
      </c>
    </row>
    <row r="22" spans="1:78" x14ac:dyDescent="0.2">
      <c r="A22" s="36">
        <v>19</v>
      </c>
      <c r="B22" s="265">
        <v>1.2683567817535392E-2</v>
      </c>
      <c r="C22" s="266">
        <v>1.2078641180053064E-2</v>
      </c>
      <c r="D22" s="266">
        <v>1.3714088019877982E-2</v>
      </c>
      <c r="E22" s="266">
        <v>1.3873353590354564E-2</v>
      </c>
      <c r="F22" s="266">
        <v>1.48111948339736E-2</v>
      </c>
      <c r="G22" s="266">
        <v>1.3587095922490369E-2</v>
      </c>
      <c r="H22" s="266">
        <v>1.2547416772760119E-2</v>
      </c>
      <c r="I22" s="266">
        <v>1.4413069599146774E-2</v>
      </c>
      <c r="J22" s="266">
        <v>1.414107573280699E-2</v>
      </c>
      <c r="K22" s="266">
        <v>1.2897614987988477E-2</v>
      </c>
      <c r="L22" s="266">
        <v>1.4222433717408459E-2</v>
      </c>
      <c r="M22" s="266">
        <v>1.4344441994651168E-2</v>
      </c>
      <c r="N22" s="266">
        <v>1.344501562948152E-2</v>
      </c>
      <c r="O22" s="266">
        <v>1.3963590453617735E-2</v>
      </c>
      <c r="P22" s="266">
        <v>1.8120046473038564E-2</v>
      </c>
      <c r="Q22" s="266">
        <v>1.5718801488507291E-2</v>
      </c>
      <c r="R22" s="266">
        <v>1.4218832856677372E-2</v>
      </c>
      <c r="S22" s="266">
        <v>1.522916570443952E-2</v>
      </c>
      <c r="T22" s="266">
        <v>1.3488727819695994E-2</v>
      </c>
      <c r="U22" s="266">
        <v>1.3264006703808113E-2</v>
      </c>
      <c r="V22" s="266">
        <v>1.4912994409644872E-2</v>
      </c>
      <c r="W22" s="266">
        <v>1.4751195803060091E-2</v>
      </c>
      <c r="X22" s="266">
        <v>1.465847492883993E-2</v>
      </c>
      <c r="Y22" s="266">
        <v>1.4220273022595891E-2</v>
      </c>
      <c r="Z22" s="266">
        <v>1.3252429304961672E-2</v>
      </c>
      <c r="AA22" s="266">
        <v>1.4074411848253442E-2</v>
      </c>
      <c r="AB22" s="266">
        <v>1.4226664765091041E-2</v>
      </c>
      <c r="AC22" s="266">
        <v>1.3704404827284288E-2</v>
      </c>
      <c r="AD22" s="266">
        <v>1.2834722848126949E-2</v>
      </c>
      <c r="AE22" s="266">
        <v>1.3558665000456277E-2</v>
      </c>
      <c r="AF22" s="266">
        <v>1.3125428068166984E-2</v>
      </c>
      <c r="AG22" s="266">
        <v>1.2957704140601753E-2</v>
      </c>
      <c r="AH22" s="266">
        <v>1.5343491140606411E-2</v>
      </c>
      <c r="AI22" s="266"/>
      <c r="AJ22" s="266">
        <v>1.4371885486009754E-2</v>
      </c>
      <c r="AK22" s="266">
        <v>1.4395279670832067E-2</v>
      </c>
      <c r="AL22" s="266">
        <v>1.3410186054678079E-2</v>
      </c>
      <c r="AM22" s="266">
        <v>1.5008691599761157E-2</v>
      </c>
      <c r="AO22" s="11" t="s">
        <v>2219</v>
      </c>
      <c r="AP22" s="11" t="s">
        <v>2297</v>
      </c>
      <c r="AQ22" s="11" t="s">
        <v>2303</v>
      </c>
      <c r="AR22" s="11" t="s">
        <v>2327</v>
      </c>
      <c r="AS22" s="11" t="s">
        <v>2291</v>
      </c>
      <c r="AT22" s="11" t="s">
        <v>1980</v>
      </c>
      <c r="AU22" s="11" t="s">
        <v>2312</v>
      </c>
      <c r="AV22" s="11" t="s">
        <v>2302</v>
      </c>
      <c r="AW22" s="11" t="s">
        <v>2324</v>
      </c>
      <c r="AX22" s="11" t="s">
        <v>2313</v>
      </c>
      <c r="AY22" s="11" t="s">
        <v>2313</v>
      </c>
      <c r="AZ22" s="11" t="s">
        <v>2317</v>
      </c>
      <c r="BA22" s="11" t="s">
        <v>2325</v>
      </c>
      <c r="BB22" s="11" t="s">
        <v>2303</v>
      </c>
      <c r="BC22" s="11" t="s">
        <v>2307</v>
      </c>
      <c r="BD22" s="11" t="s">
        <v>2319</v>
      </c>
      <c r="BE22" s="11" t="s">
        <v>2306</v>
      </c>
      <c r="BF22" s="11" t="s">
        <v>2325</v>
      </c>
      <c r="BG22" s="11" t="s">
        <v>2305</v>
      </c>
      <c r="BH22" s="11" t="s">
        <v>1980</v>
      </c>
      <c r="BI22" s="11" t="s">
        <v>2311</v>
      </c>
      <c r="BJ22" s="11" t="s">
        <v>2178</v>
      </c>
      <c r="BK22" s="11" t="s">
        <v>2178</v>
      </c>
      <c r="BL22" s="11" t="s">
        <v>2319</v>
      </c>
      <c r="BM22" s="11" t="s">
        <v>2306</v>
      </c>
      <c r="BN22" s="11" t="s">
        <v>1999</v>
      </c>
      <c r="BO22" s="11" t="s">
        <v>2178</v>
      </c>
      <c r="BP22" s="11" t="s">
        <v>2298</v>
      </c>
      <c r="BQ22" s="11" t="s">
        <v>2219</v>
      </c>
      <c r="BR22" s="11" t="s">
        <v>2291</v>
      </c>
      <c r="BS22" s="11" t="s">
        <v>2299</v>
      </c>
      <c r="BT22" s="11" t="s">
        <v>2317</v>
      </c>
      <c r="BU22" s="11" t="s">
        <v>2173</v>
      </c>
      <c r="BW22" s="1" t="s">
        <v>2309</v>
      </c>
      <c r="BX22" s="1" t="s">
        <v>2178</v>
      </c>
      <c r="BY22" s="1" t="s">
        <v>2298</v>
      </c>
      <c r="BZ22" s="1" t="s">
        <v>2178</v>
      </c>
    </row>
    <row r="23" spans="1:78" x14ac:dyDescent="0.2">
      <c r="A23" s="36">
        <v>20</v>
      </c>
      <c r="B23" s="265">
        <v>1.2106959800997177E-2</v>
      </c>
      <c r="C23" s="266">
        <v>1.1529731779657023E-2</v>
      </c>
      <c r="D23" s="266">
        <v>1.3241330219877169E-2</v>
      </c>
      <c r="E23" s="266">
        <v>1.3180058915617266E-2</v>
      </c>
      <c r="F23" s="266">
        <v>1.443144610243304E-2</v>
      </c>
      <c r="G23" s="266">
        <v>1.2395303861586295E-2</v>
      </c>
      <c r="H23" s="266">
        <v>1.2226049516435439E-2</v>
      </c>
      <c r="I23" s="266">
        <v>1.345204965293949E-2</v>
      </c>
      <c r="J23" s="266">
        <v>1.3685001713875015E-2</v>
      </c>
      <c r="K23" s="266">
        <v>1.2539415342373895E-2</v>
      </c>
      <c r="L23" s="266">
        <v>1.3402001410674677E-2</v>
      </c>
      <c r="M23" s="266">
        <v>1.4083798771126338E-2</v>
      </c>
      <c r="N23" s="266">
        <v>1.3181341923446402E-2</v>
      </c>
      <c r="O23" s="266">
        <v>1.2902934718106633E-2</v>
      </c>
      <c r="P23" s="266">
        <v>1.5532274579598973E-2</v>
      </c>
      <c r="Q23" s="266">
        <v>1.5315769510803674E-2</v>
      </c>
      <c r="R23" s="266">
        <v>1.4218566472844437E-2</v>
      </c>
      <c r="S23" s="266">
        <v>1.4924199704175243E-2</v>
      </c>
      <c r="T23" s="266">
        <v>1.2902498468069803E-2</v>
      </c>
      <c r="U23" s="266">
        <v>1.2962897613471453E-2</v>
      </c>
      <c r="V23" s="266">
        <v>1.465583241464464E-2</v>
      </c>
      <c r="W23" s="266">
        <v>1.4400168374477908E-2</v>
      </c>
      <c r="X23" s="266">
        <v>1.4214665903565656E-2</v>
      </c>
      <c r="Y23" s="266">
        <v>1.2603995256397205E-2</v>
      </c>
      <c r="Z23" s="266">
        <v>1.2795680855634336E-2</v>
      </c>
      <c r="AA23" s="266">
        <v>1.3420007649275045E-2</v>
      </c>
      <c r="AB23" s="266">
        <v>1.3887982424871529E-2</v>
      </c>
      <c r="AC23" s="266">
        <v>1.3703920750015497E-2</v>
      </c>
      <c r="AD23" s="266">
        <v>1.2433884590642595E-2</v>
      </c>
      <c r="AE23" s="266">
        <v>1.3219635952468832E-2</v>
      </c>
      <c r="AF23" s="266">
        <v>1.2434656161842826E-2</v>
      </c>
      <c r="AG23" s="266">
        <v>1.025844109783648E-2</v>
      </c>
      <c r="AH23" s="266">
        <v>1.4491080984899476E-2</v>
      </c>
      <c r="AI23" s="266"/>
      <c r="AJ23" s="266">
        <v>1.3711089622428148E-2</v>
      </c>
      <c r="AK23" s="266">
        <v>1.3901981935704258E-2</v>
      </c>
      <c r="AL23" s="266">
        <v>1.2851131711256824E-2</v>
      </c>
      <c r="AM23" s="266">
        <v>1.4967060720384064E-2</v>
      </c>
      <c r="AO23" s="11" t="s">
        <v>2317</v>
      </c>
      <c r="AP23" s="11" t="s">
        <v>2178</v>
      </c>
      <c r="AQ23" s="11" t="s">
        <v>2313</v>
      </c>
      <c r="AR23" s="11" t="s">
        <v>2312</v>
      </c>
      <c r="AS23" s="11" t="s">
        <v>2295</v>
      </c>
      <c r="AT23" s="11" t="s">
        <v>2313</v>
      </c>
      <c r="AU23" s="11" t="s">
        <v>2303</v>
      </c>
      <c r="AV23" s="11" t="s">
        <v>2324</v>
      </c>
      <c r="AW23" s="11" t="s">
        <v>1991</v>
      </c>
      <c r="AX23" s="11" t="s">
        <v>2315</v>
      </c>
      <c r="AY23" s="11" t="s">
        <v>2324</v>
      </c>
      <c r="AZ23" s="11" t="s">
        <v>2313</v>
      </c>
      <c r="BA23" s="11" t="s">
        <v>1991</v>
      </c>
      <c r="BB23" s="11" t="s">
        <v>2325</v>
      </c>
      <c r="BC23" s="11" t="s">
        <v>2324</v>
      </c>
      <c r="BD23" s="11" t="s">
        <v>2305</v>
      </c>
      <c r="BE23" s="11" t="s">
        <v>2325</v>
      </c>
      <c r="BF23" s="11" t="s">
        <v>2313</v>
      </c>
      <c r="BG23" s="11" t="s">
        <v>2317</v>
      </c>
      <c r="BH23" s="11" t="s">
        <v>2298</v>
      </c>
      <c r="BI23" s="11" t="s">
        <v>2325</v>
      </c>
      <c r="BJ23" s="11" t="s">
        <v>2319</v>
      </c>
      <c r="BK23" s="11" t="s">
        <v>2306</v>
      </c>
      <c r="BL23" s="11" t="s">
        <v>2291</v>
      </c>
      <c r="BM23" s="11" t="s">
        <v>2178</v>
      </c>
      <c r="BN23" s="11" t="s">
        <v>2324</v>
      </c>
      <c r="BO23" s="11" t="s">
        <v>2298</v>
      </c>
      <c r="BP23" s="11" t="s">
        <v>2219</v>
      </c>
      <c r="BQ23" s="11" t="s">
        <v>1980</v>
      </c>
      <c r="BR23" s="11" t="s">
        <v>1991</v>
      </c>
      <c r="BS23" s="11" t="s">
        <v>2295</v>
      </c>
      <c r="BT23" s="11" t="s">
        <v>2298</v>
      </c>
      <c r="BU23" s="11" t="s">
        <v>2317</v>
      </c>
      <c r="BW23" s="1" t="s">
        <v>2308</v>
      </c>
      <c r="BX23" s="1" t="s">
        <v>2294</v>
      </c>
      <c r="BY23" s="1" t="s">
        <v>2313</v>
      </c>
      <c r="BZ23" s="1" t="s">
        <v>2313</v>
      </c>
    </row>
    <row r="24" spans="1:78" x14ac:dyDescent="0.2">
      <c r="A24" s="36">
        <v>21</v>
      </c>
      <c r="B24" s="265">
        <v>1.1530483586357689E-2</v>
      </c>
      <c r="C24" s="266">
        <v>1.1529686539229138E-2</v>
      </c>
      <c r="D24" s="266">
        <v>1.0876685097040626E-2</v>
      </c>
      <c r="E24" s="266">
        <v>1.3179894518957427E-2</v>
      </c>
      <c r="F24" s="266">
        <v>1.4431053147573598E-2</v>
      </c>
      <c r="G24" s="266">
        <v>1.2395135204518565E-2</v>
      </c>
      <c r="H24" s="266">
        <v>1.2225598228492403E-2</v>
      </c>
      <c r="I24" s="266">
        <v>1.3451867254455609E-2</v>
      </c>
      <c r="J24" s="266">
        <v>1.3228886917025702E-2</v>
      </c>
      <c r="K24" s="266">
        <v>1.1464921115085359E-2</v>
      </c>
      <c r="L24" s="266">
        <v>1.2855001539953196E-2</v>
      </c>
      <c r="M24" s="266">
        <v>1.1736586875127252E-2</v>
      </c>
      <c r="N24" s="266">
        <v>1.2917966560490218E-2</v>
      </c>
      <c r="O24" s="266">
        <v>1.1754049517757492E-2</v>
      </c>
      <c r="P24" s="266">
        <v>1.4884844744304506E-2</v>
      </c>
      <c r="Q24" s="266">
        <v>1.3300513356779439E-2</v>
      </c>
      <c r="R24" s="266">
        <v>1.2187754439240103E-2</v>
      </c>
      <c r="S24" s="266">
        <v>1.4315366236021468E-2</v>
      </c>
      <c r="T24" s="266">
        <v>1.2609509701103012E-2</v>
      </c>
      <c r="U24" s="266">
        <v>1.2359868273980307E-2</v>
      </c>
      <c r="V24" s="266">
        <v>1.4399057986724704E-2</v>
      </c>
      <c r="W24" s="266">
        <v>1.4400148003536778E-2</v>
      </c>
      <c r="X24" s="266">
        <v>1.2882263438406424E-2</v>
      </c>
      <c r="Y24" s="266">
        <v>1.2281192809552519E-2</v>
      </c>
      <c r="Z24" s="266">
        <v>1.2338524580960124E-2</v>
      </c>
      <c r="AA24" s="266">
        <v>1.3419624773050831E-2</v>
      </c>
      <c r="AB24" s="266">
        <v>1.3210363755510856E-2</v>
      </c>
      <c r="AC24" s="266">
        <v>1.3703866192581841E-2</v>
      </c>
      <c r="AD24" s="266">
        <v>1.2032973389394701E-2</v>
      </c>
      <c r="AE24" s="266">
        <v>1.3219259618373367E-2</v>
      </c>
      <c r="AF24" s="266">
        <v>1.2434639262466947E-2</v>
      </c>
      <c r="AG24" s="266">
        <v>1.0258090142115621E-2</v>
      </c>
      <c r="AH24" s="266">
        <v>1.3638956310261715E-2</v>
      </c>
      <c r="AI24" s="266"/>
      <c r="AJ24" s="266">
        <v>1.2738345410753872E-2</v>
      </c>
      <c r="AK24" s="266">
        <v>1.3050008573025997E-2</v>
      </c>
      <c r="AL24" s="266">
        <v>1.237221336536228E-2</v>
      </c>
      <c r="AM24" s="266">
        <v>1.4469721680343372E-2</v>
      </c>
      <c r="AO24" s="11" t="s">
        <v>2324</v>
      </c>
      <c r="AP24" s="11" t="s">
        <v>2313</v>
      </c>
      <c r="AQ24" s="11" t="s">
        <v>2319</v>
      </c>
      <c r="AR24" s="11" t="s">
        <v>1991</v>
      </c>
      <c r="AS24" s="11" t="s">
        <v>2317</v>
      </c>
      <c r="AT24" s="11" t="s">
        <v>2319</v>
      </c>
      <c r="AU24" s="11" t="s">
        <v>2291</v>
      </c>
      <c r="AV24" s="11" t="s">
        <v>2295</v>
      </c>
      <c r="AW24" s="11" t="s">
        <v>2325</v>
      </c>
      <c r="AX24" s="11" t="s">
        <v>2173</v>
      </c>
      <c r="AY24" s="11" t="s">
        <v>2315</v>
      </c>
      <c r="AZ24" s="11" t="s">
        <v>2308</v>
      </c>
      <c r="BA24" s="11" t="s">
        <v>2317</v>
      </c>
      <c r="BB24" s="11" t="s">
        <v>2319</v>
      </c>
      <c r="BC24" s="11" t="s">
        <v>2178</v>
      </c>
      <c r="BD24" s="11" t="s">
        <v>2291</v>
      </c>
      <c r="BE24" s="11" t="s">
        <v>1991</v>
      </c>
      <c r="BF24" s="11" t="s">
        <v>1999</v>
      </c>
      <c r="BG24" s="11" t="s">
        <v>2298</v>
      </c>
      <c r="BH24" s="11" t="s">
        <v>2315</v>
      </c>
      <c r="BI24" s="11" t="s">
        <v>2178</v>
      </c>
      <c r="BJ24" s="11" t="s">
        <v>1999</v>
      </c>
      <c r="BK24" s="11" t="s">
        <v>2173</v>
      </c>
      <c r="BL24" s="11" t="s">
        <v>2313</v>
      </c>
      <c r="BM24" s="11" t="s">
        <v>2298</v>
      </c>
      <c r="BN24" s="11" t="s">
        <v>2175</v>
      </c>
      <c r="BO24" s="11" t="s">
        <v>2315</v>
      </c>
      <c r="BP24" s="11" t="s">
        <v>2319</v>
      </c>
      <c r="BQ24" s="11" t="s">
        <v>1999</v>
      </c>
      <c r="BR24" s="11" t="s">
        <v>2178</v>
      </c>
      <c r="BS24" s="11" t="s">
        <v>2291</v>
      </c>
      <c r="BT24" s="11" t="s">
        <v>2327</v>
      </c>
      <c r="BU24" s="11" t="s">
        <v>2178</v>
      </c>
      <c r="BW24" s="1" t="s">
        <v>2317</v>
      </c>
      <c r="BX24" s="1" t="s">
        <v>2313</v>
      </c>
      <c r="BY24" s="1" t="s">
        <v>1980</v>
      </c>
      <c r="BZ24" s="1" t="s">
        <v>2325</v>
      </c>
    </row>
    <row r="25" spans="1:78" x14ac:dyDescent="0.2">
      <c r="A25" s="36">
        <v>22</v>
      </c>
      <c r="B25" s="265">
        <v>1.1098156200040437E-2</v>
      </c>
      <c r="C25" s="266">
        <v>1.1163545684625662E-2</v>
      </c>
      <c r="D25" s="266">
        <v>1.064056594446775E-2</v>
      </c>
      <c r="E25" s="266">
        <v>1.2139112933200981E-2</v>
      </c>
      <c r="F25" s="266">
        <v>1.4051195294030748E-2</v>
      </c>
      <c r="G25" s="266">
        <v>1.1203615144179519E-2</v>
      </c>
      <c r="H25" s="266">
        <v>1.2225517039174124E-2</v>
      </c>
      <c r="I25" s="266">
        <v>1.3451862680164135E-2</v>
      </c>
      <c r="J25" s="266">
        <v>1.2772441047579781E-2</v>
      </c>
      <c r="K25" s="266">
        <v>1.1106545116993594E-2</v>
      </c>
      <c r="L25" s="266">
        <v>1.2581597747722335E-2</v>
      </c>
      <c r="M25" s="266">
        <v>1.1215143703908833E-2</v>
      </c>
      <c r="N25" s="266">
        <v>1.2917944595929686E-2</v>
      </c>
      <c r="O25" s="266">
        <v>1.0516776615064009E-2</v>
      </c>
      <c r="P25" s="266">
        <v>1.4884517724111769E-2</v>
      </c>
      <c r="Q25" s="266">
        <v>1.2897514396632745E-2</v>
      </c>
      <c r="R25" s="266">
        <v>1.1171783139104583E-2</v>
      </c>
      <c r="S25" s="266">
        <v>1.3401694732708545E-2</v>
      </c>
      <c r="T25" s="266">
        <v>1.2315764826276722E-2</v>
      </c>
      <c r="U25" s="266">
        <v>1.1756801245049867E-2</v>
      </c>
      <c r="V25" s="266">
        <v>1.3370321412735385E-2</v>
      </c>
      <c r="W25" s="266">
        <v>1.4399888863918728E-2</v>
      </c>
      <c r="X25" s="266">
        <v>1.1993712604739774E-2</v>
      </c>
      <c r="Y25" s="266">
        <v>1.1958185495965126E-2</v>
      </c>
      <c r="Z25" s="266">
        <v>1.1882102528706397E-2</v>
      </c>
      <c r="AA25" s="266">
        <v>1.309264522213955E-2</v>
      </c>
      <c r="AB25" s="266">
        <v>1.2533296648234332E-2</v>
      </c>
      <c r="AC25" s="266">
        <v>1.3197040826758672E-2</v>
      </c>
      <c r="AD25" s="266">
        <v>1.2032833042828204E-2</v>
      </c>
      <c r="AE25" s="266">
        <v>1.2880626088762722E-2</v>
      </c>
      <c r="AF25" s="266">
        <v>1.2434169902450705E-2</v>
      </c>
      <c r="AG25" s="266">
        <v>1.0258020350651218E-2</v>
      </c>
      <c r="AH25" s="266">
        <v>1.3638772518584835E-2</v>
      </c>
      <c r="AI25" s="266"/>
      <c r="AJ25" s="266">
        <v>1.1453522859036088E-2</v>
      </c>
      <c r="AK25" s="266">
        <v>1.2198068491343351E-2</v>
      </c>
      <c r="AL25" s="266">
        <v>1.1973240987915256E-2</v>
      </c>
      <c r="AM25" s="266">
        <v>1.3101542492845663E-2</v>
      </c>
      <c r="AO25" s="11" t="s">
        <v>2309</v>
      </c>
      <c r="AP25" s="11" t="s">
        <v>2303</v>
      </c>
      <c r="AQ25" s="11" t="s">
        <v>2299</v>
      </c>
      <c r="AR25" s="11" t="s">
        <v>2291</v>
      </c>
      <c r="AS25" s="11" t="s">
        <v>2319</v>
      </c>
      <c r="AT25" s="11" t="s">
        <v>2315</v>
      </c>
      <c r="AU25" s="11" t="s">
        <v>2308</v>
      </c>
      <c r="AV25" s="11" t="s">
        <v>2315</v>
      </c>
      <c r="AW25" s="11" t="s">
        <v>2315</v>
      </c>
      <c r="AX25" s="11" t="s">
        <v>2327</v>
      </c>
      <c r="AY25" s="11" t="s">
        <v>2299</v>
      </c>
      <c r="AZ25" s="11" t="s">
        <v>2324</v>
      </c>
      <c r="BA25" s="11" t="s">
        <v>2291</v>
      </c>
      <c r="BB25" s="11" t="s">
        <v>2013</v>
      </c>
      <c r="BC25" s="11" t="s">
        <v>2326</v>
      </c>
      <c r="BD25" s="11" t="s">
        <v>2304</v>
      </c>
      <c r="BE25" s="11" t="s">
        <v>2324</v>
      </c>
      <c r="BF25" s="11" t="s">
        <v>2311</v>
      </c>
      <c r="BG25" s="11" t="s">
        <v>1980</v>
      </c>
      <c r="BH25" s="11" t="s">
        <v>1991</v>
      </c>
      <c r="BI25" s="11" t="s">
        <v>2326</v>
      </c>
      <c r="BJ25" s="11" t="s">
        <v>2315</v>
      </c>
      <c r="BK25" s="11" t="s">
        <v>2219</v>
      </c>
      <c r="BL25" s="11" t="s">
        <v>1999</v>
      </c>
      <c r="BM25" s="11" t="s">
        <v>2327</v>
      </c>
      <c r="BN25" s="11" t="s">
        <v>2325</v>
      </c>
      <c r="BO25" s="11" t="s">
        <v>2325</v>
      </c>
      <c r="BP25" s="11" t="s">
        <v>2317</v>
      </c>
      <c r="BQ25" s="11" t="s">
        <v>2313</v>
      </c>
      <c r="BR25" s="11" t="s">
        <v>2173</v>
      </c>
      <c r="BS25" s="11" t="s">
        <v>2317</v>
      </c>
      <c r="BT25" s="11" t="s">
        <v>2313</v>
      </c>
      <c r="BU25" s="11" t="s">
        <v>1980</v>
      </c>
      <c r="BW25" s="1" t="s">
        <v>2299</v>
      </c>
      <c r="BX25" s="1" t="s">
        <v>1991</v>
      </c>
      <c r="BY25" s="1" t="s">
        <v>2315</v>
      </c>
      <c r="BZ25" s="1" t="s">
        <v>2311</v>
      </c>
    </row>
    <row r="26" spans="1:78" x14ac:dyDescent="0.2">
      <c r="A26" s="36">
        <v>23</v>
      </c>
      <c r="B26" s="265">
        <v>9.6568297414391727E-3</v>
      </c>
      <c r="C26" s="266">
        <v>1.0797670592347096E-2</v>
      </c>
      <c r="D26" s="266">
        <v>1.0167524019878173E-2</v>
      </c>
      <c r="E26" s="266">
        <v>1.1445572430996467E-2</v>
      </c>
      <c r="F26" s="266">
        <v>1.2911837758207662E-2</v>
      </c>
      <c r="G26" s="266">
        <v>1.120318732335992E-2</v>
      </c>
      <c r="H26" s="266">
        <v>1.1904335013973737E-2</v>
      </c>
      <c r="I26" s="266">
        <v>1.0889565316505277E-2</v>
      </c>
      <c r="J26" s="266">
        <v>1.1860005196944422E-2</v>
      </c>
      <c r="K26" s="266">
        <v>1.0748136683117911E-2</v>
      </c>
      <c r="L26" s="266">
        <v>1.0393544363288742E-2</v>
      </c>
      <c r="M26" s="266">
        <v>1.0953904963292247E-2</v>
      </c>
      <c r="N26" s="266">
        <v>1.2654072853679836E-2</v>
      </c>
      <c r="O26" s="266">
        <v>1.0074893244208533E-2</v>
      </c>
      <c r="P26" s="266">
        <v>1.4237729245692589E-2</v>
      </c>
      <c r="Q26" s="266">
        <v>1.188989074191258E-2</v>
      </c>
      <c r="R26" s="266">
        <v>1.1171626878537242E-2</v>
      </c>
      <c r="S26" s="266">
        <v>1.3401557020816359E-2</v>
      </c>
      <c r="T26" s="266">
        <v>1.1436511934051204E-2</v>
      </c>
      <c r="U26" s="266">
        <v>1.1455757341612208E-2</v>
      </c>
      <c r="V26" s="266">
        <v>1.2598872350523562E-2</v>
      </c>
      <c r="W26" s="266">
        <v>1.4048842107191751E-2</v>
      </c>
      <c r="X26" s="266">
        <v>1.066092260536055E-2</v>
      </c>
      <c r="Y26" s="266">
        <v>1.0341689839256124E-2</v>
      </c>
      <c r="Z26" s="266">
        <v>1.1424807040055395E-2</v>
      </c>
      <c r="AA26" s="266">
        <v>1.3092508579608053E-2</v>
      </c>
      <c r="AB26" s="266">
        <v>1.1855865527814381E-2</v>
      </c>
      <c r="AC26" s="266">
        <v>1.2182125164308099E-2</v>
      </c>
      <c r="AD26" s="266">
        <v>1.1631318842541628E-2</v>
      </c>
      <c r="AE26" s="266">
        <v>1.1524778966748139E-2</v>
      </c>
      <c r="AF26" s="266">
        <v>1.208921845389402E-2</v>
      </c>
      <c r="AG26" s="266">
        <v>9.7181799576286088E-3</v>
      </c>
      <c r="AH26" s="266">
        <v>1.321283042154075E-2</v>
      </c>
      <c r="AI26" s="266"/>
      <c r="AJ26" s="266">
        <v>1.1325036018679872E-2</v>
      </c>
      <c r="AK26" s="266">
        <v>1.2108344696189615E-2</v>
      </c>
      <c r="AL26" s="266">
        <v>1.1893348773959008E-2</v>
      </c>
      <c r="AM26" s="266">
        <v>1.0945708284642322E-2</v>
      </c>
      <c r="AO26" s="11" t="s">
        <v>2315</v>
      </c>
      <c r="AP26" s="11" t="s">
        <v>2305</v>
      </c>
      <c r="AQ26" s="11" t="s">
        <v>2295</v>
      </c>
      <c r="AR26" s="11" t="s">
        <v>2302</v>
      </c>
      <c r="AS26" s="11" t="s">
        <v>2312</v>
      </c>
      <c r="AT26" s="11" t="s">
        <v>2328</v>
      </c>
      <c r="AU26" s="11" t="s">
        <v>2296</v>
      </c>
      <c r="AV26" s="11" t="s">
        <v>2291</v>
      </c>
      <c r="AW26" s="11" t="s">
        <v>2312</v>
      </c>
      <c r="AX26" s="11" t="s">
        <v>2325</v>
      </c>
      <c r="AY26" s="11" t="s">
        <v>2329</v>
      </c>
      <c r="AZ26" s="11" t="s">
        <v>1980</v>
      </c>
      <c r="BA26" s="11" t="s">
        <v>1980</v>
      </c>
      <c r="BB26" s="11" t="s">
        <v>2315</v>
      </c>
      <c r="BC26" s="11" t="s">
        <v>2325</v>
      </c>
      <c r="BD26" s="11" t="s">
        <v>1991</v>
      </c>
      <c r="BE26" s="11" t="s">
        <v>2327</v>
      </c>
      <c r="BF26" s="11" t="s">
        <v>2178</v>
      </c>
      <c r="BG26" s="11" t="s">
        <v>2327</v>
      </c>
      <c r="BH26" s="11" t="s">
        <v>2305</v>
      </c>
      <c r="BI26" s="11" t="s">
        <v>1999</v>
      </c>
      <c r="BJ26" s="11" t="s">
        <v>2326</v>
      </c>
      <c r="BK26" s="11" t="s">
        <v>2304</v>
      </c>
      <c r="BL26" s="11" t="s">
        <v>2173</v>
      </c>
      <c r="BM26" s="11" t="s">
        <v>1991</v>
      </c>
      <c r="BN26" s="11" t="s">
        <v>2173</v>
      </c>
      <c r="BO26" s="11" t="s">
        <v>1999</v>
      </c>
      <c r="BP26" s="11" t="s">
        <v>2312</v>
      </c>
      <c r="BQ26" s="11" t="s">
        <v>1991</v>
      </c>
      <c r="BR26" s="11" t="s">
        <v>2313</v>
      </c>
      <c r="BS26" s="11" t="s">
        <v>2330</v>
      </c>
      <c r="BT26" s="11" t="s">
        <v>2324</v>
      </c>
      <c r="BU26" s="11" t="s">
        <v>2315</v>
      </c>
      <c r="BW26" s="1" t="s">
        <v>2319</v>
      </c>
      <c r="BX26" s="1" t="s">
        <v>2298</v>
      </c>
      <c r="BY26" s="1" t="s">
        <v>2219</v>
      </c>
      <c r="BZ26" s="1" t="s">
        <v>1999</v>
      </c>
    </row>
    <row r="27" spans="1:78" x14ac:dyDescent="0.2">
      <c r="A27" s="36">
        <v>24</v>
      </c>
      <c r="B27" s="265">
        <v>9.3683446519870588E-3</v>
      </c>
      <c r="C27" s="266">
        <v>1.0797576775944217E-2</v>
      </c>
      <c r="D27" s="266">
        <v>9.9307904394483545E-3</v>
      </c>
      <c r="E27" s="266">
        <v>1.10987185323945E-2</v>
      </c>
      <c r="F27" s="266">
        <v>1.2911820243645327E-2</v>
      </c>
      <c r="G27" s="266">
        <v>1.0726793902090062E-2</v>
      </c>
      <c r="H27" s="266">
        <v>1.1903935515420655E-2</v>
      </c>
      <c r="I27" s="266">
        <v>1.0569683252659058E-2</v>
      </c>
      <c r="J27" s="266">
        <v>1.0947654398917581E-2</v>
      </c>
      <c r="K27" s="266">
        <v>1.0748060454513585E-2</v>
      </c>
      <c r="L27" s="266">
        <v>1.0393492088611653E-2</v>
      </c>
      <c r="M27" s="266">
        <v>1.0693105240966838E-2</v>
      </c>
      <c r="N27" s="266">
        <v>1.1072479943869834E-2</v>
      </c>
      <c r="O27" s="266">
        <v>9.986630981602615E-3</v>
      </c>
      <c r="P27" s="266">
        <v>1.3590234502346202E-2</v>
      </c>
      <c r="Q27" s="266">
        <v>1.1688455103064764E-2</v>
      </c>
      <c r="R27" s="266">
        <v>1.0664181411488175E-2</v>
      </c>
      <c r="S27" s="266">
        <v>1.2487648360890188E-2</v>
      </c>
      <c r="T27" s="266">
        <v>1.1436292469283273E-2</v>
      </c>
      <c r="U27" s="266">
        <v>1.1455512953948586E-2</v>
      </c>
      <c r="V27" s="266">
        <v>1.2341897494381126E-2</v>
      </c>
      <c r="W27" s="266">
        <v>1.1590044986528828E-2</v>
      </c>
      <c r="X27" s="266">
        <v>1.0660654920811041E-2</v>
      </c>
      <c r="Y27" s="266">
        <v>9.04958223766795E-3</v>
      </c>
      <c r="Z27" s="266">
        <v>1.0968420552818268E-2</v>
      </c>
      <c r="AA27" s="266">
        <v>1.2765243149502828E-2</v>
      </c>
      <c r="AB27" s="266">
        <v>1.1516537478254903E-2</v>
      </c>
      <c r="AC27" s="266">
        <v>1.1674221701306092E-2</v>
      </c>
      <c r="AD27" s="266">
        <v>1.1230574422926513E-2</v>
      </c>
      <c r="AE27" s="266">
        <v>1.1185898581166621E-2</v>
      </c>
      <c r="AF27" s="266">
        <v>1.2088761989832946E-2</v>
      </c>
      <c r="AG27" s="266">
        <v>9.7179391300738788E-3</v>
      </c>
      <c r="AH27" s="266">
        <v>1.2360835729424429E-2</v>
      </c>
      <c r="AI27" s="266"/>
      <c r="AJ27" s="266">
        <v>1.1141517066252472E-2</v>
      </c>
      <c r="AK27" s="266">
        <v>1.2018688110653517E-2</v>
      </c>
      <c r="AL27" s="266">
        <v>1.0935804156528164E-2</v>
      </c>
      <c r="AM27" s="266">
        <v>1.0904147776418887E-2</v>
      </c>
      <c r="AO27" s="11" t="s">
        <v>2299</v>
      </c>
      <c r="AP27" s="11" t="s">
        <v>2026</v>
      </c>
      <c r="AQ27" s="11" t="s">
        <v>2302</v>
      </c>
      <c r="AR27" s="11" t="s">
        <v>2313</v>
      </c>
      <c r="AS27" s="11" t="s">
        <v>2325</v>
      </c>
      <c r="AT27" s="11" t="s">
        <v>2331</v>
      </c>
      <c r="AU27" s="11" t="s">
        <v>2317</v>
      </c>
      <c r="AV27" s="11" t="s">
        <v>2325</v>
      </c>
      <c r="AW27" s="11" t="s">
        <v>2322</v>
      </c>
      <c r="AX27" s="11" t="s">
        <v>1980</v>
      </c>
      <c r="AY27" s="11" t="s">
        <v>2331</v>
      </c>
      <c r="AZ27" s="11" t="s">
        <v>2322</v>
      </c>
      <c r="BA27" s="11" t="s">
        <v>2295</v>
      </c>
      <c r="BB27" s="11" t="s">
        <v>2219</v>
      </c>
      <c r="BC27" s="11" t="s">
        <v>2332</v>
      </c>
      <c r="BD27" s="11" t="s">
        <v>2317</v>
      </c>
      <c r="BE27" s="11" t="s">
        <v>2331</v>
      </c>
      <c r="BF27" s="11" t="s">
        <v>2322</v>
      </c>
      <c r="BG27" s="11" t="s">
        <v>2304</v>
      </c>
      <c r="BH27" s="11" t="s">
        <v>2322</v>
      </c>
      <c r="BI27" s="11" t="s">
        <v>1980</v>
      </c>
      <c r="BJ27" s="11" t="s">
        <v>2327</v>
      </c>
      <c r="BK27" s="11" t="s">
        <v>2313</v>
      </c>
      <c r="BL27" s="11" t="s">
        <v>2317</v>
      </c>
      <c r="BM27" s="11" t="s">
        <v>1980</v>
      </c>
      <c r="BN27" s="11" t="s">
        <v>2315</v>
      </c>
      <c r="BO27" s="11" t="s">
        <v>2313</v>
      </c>
      <c r="BP27" s="11" t="s">
        <v>2327</v>
      </c>
      <c r="BQ27" s="11" t="s">
        <v>2304</v>
      </c>
      <c r="BR27" s="11" t="s">
        <v>2319</v>
      </c>
      <c r="BS27" s="11" t="s">
        <v>2309</v>
      </c>
      <c r="BT27" s="11" t="s">
        <v>1980</v>
      </c>
      <c r="BU27" s="11" t="s">
        <v>2322</v>
      </c>
      <c r="BW27" s="1" t="s">
        <v>2313</v>
      </c>
      <c r="BX27" s="1" t="s">
        <v>1999</v>
      </c>
      <c r="BY27" s="1" t="s">
        <v>2312</v>
      </c>
      <c r="BZ27" s="1" t="s">
        <v>2317</v>
      </c>
    </row>
    <row r="28" spans="1:78" x14ac:dyDescent="0.2">
      <c r="A28" s="36">
        <v>25</v>
      </c>
      <c r="B28" s="265">
        <v>8.5036911954407476E-3</v>
      </c>
      <c r="C28" s="266">
        <v>9.5165277181711912E-3</v>
      </c>
      <c r="D28" s="266">
        <v>9.6945588206069858E-3</v>
      </c>
      <c r="E28" s="266">
        <v>1.0752027472204386E-2</v>
      </c>
      <c r="F28" s="266">
        <v>1.215226100076095E-2</v>
      </c>
      <c r="G28" s="266">
        <v>1.0488455974401989E-2</v>
      </c>
      <c r="H28" s="266">
        <v>1.1260674206265826E-2</v>
      </c>
      <c r="I28" s="266">
        <v>1.0249337182137034E-2</v>
      </c>
      <c r="J28" s="266">
        <v>1.0492082731319437E-2</v>
      </c>
      <c r="K28" s="266">
        <v>1.074787920879145E-2</v>
      </c>
      <c r="L28" s="266">
        <v>1.0393432230583418E-2</v>
      </c>
      <c r="M28" s="266">
        <v>1.0693090185686488E-2</v>
      </c>
      <c r="N28" s="266">
        <v>1.0545172554380821E-2</v>
      </c>
      <c r="O28" s="266">
        <v>9.8982312898836435E-3</v>
      </c>
      <c r="P28" s="266">
        <v>1.1649419063468546E-2</v>
      </c>
      <c r="Q28" s="266">
        <v>9.4715742320819127E-3</v>
      </c>
      <c r="R28" s="266">
        <v>1.015656392430956E-2</v>
      </c>
      <c r="S28" s="266">
        <v>1.1878617042803716E-2</v>
      </c>
      <c r="T28" s="266">
        <v>1.1143319462087993E-2</v>
      </c>
      <c r="U28" s="266">
        <v>1.1153801981712379E-2</v>
      </c>
      <c r="V28" s="266">
        <v>1.1827587350064591E-2</v>
      </c>
      <c r="W28" s="266">
        <v>1.1239244235384364E-2</v>
      </c>
      <c r="X28" s="266">
        <v>1.0217167762116961E-2</v>
      </c>
      <c r="Y28" s="266">
        <v>9.0494643386173738E-3</v>
      </c>
      <c r="Z28" s="266">
        <v>1.0510948794172786E-2</v>
      </c>
      <c r="AA28" s="266">
        <v>1.2764909929208175E-2</v>
      </c>
      <c r="AB28" s="266">
        <v>1.1178024587071315E-2</v>
      </c>
      <c r="AC28" s="266">
        <v>1.1166832932985539E-2</v>
      </c>
      <c r="AD28" s="266">
        <v>1.0829843949199648E-2</v>
      </c>
      <c r="AE28" s="266">
        <v>1.0507645573183332E-2</v>
      </c>
      <c r="AF28" s="266">
        <v>1.1052996176832586E-2</v>
      </c>
      <c r="AG28" s="266">
        <v>8.6389164001872323E-3</v>
      </c>
      <c r="AH28" s="266">
        <v>1.2360311613192204E-2</v>
      </c>
      <c r="AI28" s="266"/>
      <c r="AJ28" s="266">
        <v>1.0627574877710627E-2</v>
      </c>
      <c r="AK28" s="266">
        <v>1.1659913157913615E-2</v>
      </c>
      <c r="AL28" s="266">
        <v>1.0536429422143877E-2</v>
      </c>
      <c r="AM28" s="266">
        <v>1.0696779984713124E-2</v>
      </c>
      <c r="AO28" s="11" t="s">
        <v>2007</v>
      </c>
      <c r="AP28" s="11" t="s">
        <v>2333</v>
      </c>
      <c r="AQ28" s="11" t="s">
        <v>2331</v>
      </c>
      <c r="AR28" s="11" t="s">
        <v>2325</v>
      </c>
      <c r="AS28" s="11" t="s">
        <v>2322</v>
      </c>
      <c r="AT28" s="11" t="s">
        <v>2295</v>
      </c>
      <c r="AU28" s="11" t="s">
        <v>2315</v>
      </c>
      <c r="AV28" s="11" t="s">
        <v>1991</v>
      </c>
      <c r="AW28" s="11" t="s">
        <v>2291</v>
      </c>
      <c r="AX28" s="11" t="s">
        <v>2319</v>
      </c>
      <c r="AY28" s="11" t="s">
        <v>2322</v>
      </c>
      <c r="AZ28" s="11" t="s">
        <v>2315</v>
      </c>
      <c r="BA28" s="11" t="s">
        <v>2296</v>
      </c>
      <c r="BB28" s="11" t="s">
        <v>2318</v>
      </c>
      <c r="BC28" s="11" t="s">
        <v>2319</v>
      </c>
      <c r="BD28" s="11" t="s">
        <v>2330</v>
      </c>
      <c r="BE28" s="11" t="s">
        <v>2334</v>
      </c>
      <c r="BF28" s="11" t="s">
        <v>2317</v>
      </c>
      <c r="BG28" s="11" t="s">
        <v>1991</v>
      </c>
      <c r="BH28" s="11" t="s">
        <v>2324</v>
      </c>
      <c r="BI28" s="11" t="s">
        <v>2324</v>
      </c>
      <c r="BJ28" s="11" t="s">
        <v>2322</v>
      </c>
      <c r="BK28" s="11" t="s">
        <v>2298</v>
      </c>
      <c r="BL28" s="11" t="s">
        <v>1991</v>
      </c>
      <c r="BM28" s="11" t="s">
        <v>2322</v>
      </c>
      <c r="BN28" s="11" t="s">
        <v>2319</v>
      </c>
      <c r="BO28" s="11" t="s">
        <v>2319</v>
      </c>
      <c r="BP28" s="11" t="s">
        <v>1980</v>
      </c>
      <c r="BQ28" s="11" t="s">
        <v>2312</v>
      </c>
      <c r="BR28" s="11" t="s">
        <v>2322</v>
      </c>
      <c r="BS28" s="11" t="s">
        <v>2296</v>
      </c>
      <c r="BT28" s="11" t="s">
        <v>2330</v>
      </c>
      <c r="BU28" s="11" t="s">
        <v>2313</v>
      </c>
      <c r="BW28" s="1" t="s">
        <v>2324</v>
      </c>
      <c r="BX28" s="1" t="s">
        <v>1980</v>
      </c>
      <c r="BY28" s="1" t="s">
        <v>1991</v>
      </c>
      <c r="BZ28" s="1" t="s">
        <v>2291</v>
      </c>
    </row>
    <row r="29" spans="1:78" x14ac:dyDescent="0.2">
      <c r="A29" s="36">
        <v>26</v>
      </c>
      <c r="B29" s="265">
        <v>8.5036843819926936E-3</v>
      </c>
      <c r="C29" s="266">
        <v>9.3336827106411391E-3</v>
      </c>
      <c r="D29" s="266">
        <v>8.7486772856728897E-3</v>
      </c>
      <c r="E29" s="266">
        <v>1.0405044039541008E-2</v>
      </c>
      <c r="F29" s="266">
        <v>1.1773128593103938E-2</v>
      </c>
      <c r="G29" s="266">
        <v>1.0488385274489646E-2</v>
      </c>
      <c r="H29" s="266">
        <v>1.0295266044434228E-2</v>
      </c>
      <c r="I29" s="266">
        <v>1.024921226924448E-2</v>
      </c>
      <c r="J29" s="266">
        <v>9.5799815064466602E-3</v>
      </c>
      <c r="K29" s="266">
        <v>1.0390142689985546E-2</v>
      </c>
      <c r="L29" s="266">
        <v>1.0120085370049289E-2</v>
      </c>
      <c r="M29" s="266">
        <v>9.6500004402042313E-3</v>
      </c>
      <c r="N29" s="266">
        <v>1.0281441714190072E-2</v>
      </c>
      <c r="O29" s="266">
        <v>9.633108107123237E-3</v>
      </c>
      <c r="P29" s="266">
        <v>1.1648993400683778E-2</v>
      </c>
      <c r="Q29" s="266">
        <v>9.068560344789138E-3</v>
      </c>
      <c r="R29" s="266">
        <v>9.1408855482341643E-3</v>
      </c>
      <c r="S29" s="266">
        <v>1.1269504975578054E-2</v>
      </c>
      <c r="T29" s="266">
        <v>1.1143037819800472E-2</v>
      </c>
      <c r="U29" s="266">
        <v>1.0852783238528351E-2</v>
      </c>
      <c r="V29" s="266">
        <v>1.131325571934489E-2</v>
      </c>
      <c r="W29" s="266">
        <v>1.0888058440895548E-2</v>
      </c>
      <c r="X29" s="266">
        <v>1.0216841918631842E-2</v>
      </c>
      <c r="Y29" s="266">
        <v>8.7261179286694385E-3</v>
      </c>
      <c r="Z29" s="266">
        <v>9.1404131627532813E-3</v>
      </c>
      <c r="AA29" s="266">
        <v>1.1455743966774653E-2</v>
      </c>
      <c r="AB29" s="266">
        <v>1.0839367454019535E-2</v>
      </c>
      <c r="AC29" s="266">
        <v>1.1166158351917204E-2</v>
      </c>
      <c r="AD29" s="266">
        <v>1.0829250321321602E-2</v>
      </c>
      <c r="AE29" s="266">
        <v>9.8301992163137373E-3</v>
      </c>
      <c r="AF29" s="266">
        <v>1.0707463270386451E-2</v>
      </c>
      <c r="AG29" s="266">
        <v>8.6386545321018408E-3</v>
      </c>
      <c r="AH29" s="266">
        <v>1.2360094876161942E-2</v>
      </c>
      <c r="AI29" s="266"/>
      <c r="AJ29" s="266">
        <v>1.0535753211585366E-2</v>
      </c>
      <c r="AK29" s="266">
        <v>1.0583565830329182E-2</v>
      </c>
      <c r="AL29" s="266">
        <v>1.0456786830998715E-2</v>
      </c>
      <c r="AM29" s="266">
        <v>1.044806384520793E-2</v>
      </c>
      <c r="AO29" s="11" t="s">
        <v>2325</v>
      </c>
      <c r="AP29" s="11" t="s">
        <v>2335</v>
      </c>
      <c r="AQ29" s="11" t="s">
        <v>2296</v>
      </c>
      <c r="AR29" s="11" t="s">
        <v>2317</v>
      </c>
      <c r="AS29" s="11" t="s">
        <v>2313</v>
      </c>
      <c r="AT29" s="11" t="s">
        <v>2299</v>
      </c>
      <c r="AU29" s="11" t="s">
        <v>2019</v>
      </c>
      <c r="AV29" s="11" t="s">
        <v>2296</v>
      </c>
      <c r="AW29" s="11" t="s">
        <v>1999</v>
      </c>
      <c r="AX29" s="11" t="s">
        <v>2332</v>
      </c>
      <c r="AY29" s="11" t="s">
        <v>2302</v>
      </c>
      <c r="AZ29" s="11" t="s">
        <v>2330</v>
      </c>
      <c r="BA29" s="11" t="s">
        <v>2326</v>
      </c>
      <c r="BB29" s="11" t="s">
        <v>2331</v>
      </c>
      <c r="BC29" s="11" t="s">
        <v>2322</v>
      </c>
      <c r="BD29" s="11" t="s">
        <v>2327</v>
      </c>
      <c r="BE29" s="11" t="s">
        <v>2330</v>
      </c>
      <c r="BF29" s="11" t="s">
        <v>2219</v>
      </c>
      <c r="BG29" s="11" t="s">
        <v>2219</v>
      </c>
      <c r="BH29" s="11" t="s">
        <v>2327</v>
      </c>
      <c r="BI29" s="11" t="s">
        <v>2327</v>
      </c>
      <c r="BJ29" s="11" t="s">
        <v>2313</v>
      </c>
      <c r="BK29" s="11" t="s">
        <v>2311</v>
      </c>
      <c r="BL29" s="11" t="s">
        <v>2322</v>
      </c>
      <c r="BM29" s="11" t="s">
        <v>2323</v>
      </c>
      <c r="BN29" s="11" t="s">
        <v>2178</v>
      </c>
      <c r="BO29" s="11" t="s">
        <v>2326</v>
      </c>
      <c r="BP29" s="11" t="s">
        <v>2315</v>
      </c>
      <c r="BQ29" s="11" t="s">
        <v>2175</v>
      </c>
      <c r="BR29" s="11" t="s">
        <v>2330</v>
      </c>
      <c r="BS29" s="11" t="s">
        <v>2336</v>
      </c>
      <c r="BT29" s="11" t="s">
        <v>2305</v>
      </c>
      <c r="BU29" s="11" t="s">
        <v>2325</v>
      </c>
      <c r="BW29" s="1" t="s">
        <v>2315</v>
      </c>
      <c r="BX29" s="1" t="s">
        <v>2327</v>
      </c>
      <c r="BY29" s="1" t="s">
        <v>2173</v>
      </c>
      <c r="BZ29" s="1" t="s">
        <v>2324</v>
      </c>
    </row>
    <row r="30" spans="1:78" x14ac:dyDescent="0.2">
      <c r="A30" s="36">
        <v>27</v>
      </c>
      <c r="B30" s="265">
        <v>8.3596686539059196E-3</v>
      </c>
      <c r="C30" s="266">
        <v>8.784459292534819E-3</v>
      </c>
      <c r="D30" s="266">
        <v>8.7486730759916437E-3</v>
      </c>
      <c r="E30" s="266">
        <v>1.0058090246906763E-2</v>
      </c>
      <c r="F30" s="266">
        <v>1.1013317005175579E-2</v>
      </c>
      <c r="G30" s="266">
        <v>1.0488337667630401E-2</v>
      </c>
      <c r="H30" s="266">
        <v>1.0295250693965443E-2</v>
      </c>
      <c r="I30" s="266">
        <v>1.0249021186157472E-2</v>
      </c>
      <c r="J30" s="266">
        <v>9.5794367899724002E-3</v>
      </c>
      <c r="K30" s="266">
        <v>1.039012484988636E-2</v>
      </c>
      <c r="L30" s="266">
        <v>1.0120018549832322E-2</v>
      </c>
      <c r="M30" s="266">
        <v>9.6498766735524238E-3</v>
      </c>
      <c r="N30" s="266">
        <v>9.7546562192896424E-3</v>
      </c>
      <c r="O30" s="266">
        <v>9.5447742810853449E-3</v>
      </c>
      <c r="P30" s="266">
        <v>1.1001899318412377E-2</v>
      </c>
      <c r="Q30" s="266">
        <v>8.8673251565487519E-3</v>
      </c>
      <c r="R30" s="266">
        <v>8.1255465739020986E-3</v>
      </c>
      <c r="S30" s="266">
        <v>1.0964812056730789E-2</v>
      </c>
      <c r="T30" s="266">
        <v>1.0263339669340656E-2</v>
      </c>
      <c r="U30" s="266">
        <v>1.0249906940244911E-2</v>
      </c>
      <c r="V30" s="266">
        <v>1.1056433289108377E-2</v>
      </c>
      <c r="W30" s="266">
        <v>1.0536977610948959E-2</v>
      </c>
      <c r="X30" s="266">
        <v>9.7723941751398195E-3</v>
      </c>
      <c r="Y30" s="266">
        <v>8.4029380070776427E-3</v>
      </c>
      <c r="Z30" s="266">
        <v>9.1399522276671592E-3</v>
      </c>
      <c r="AA30" s="266">
        <v>1.1128809888893497E-2</v>
      </c>
      <c r="AB30" s="266">
        <v>1.0500456578599908E-2</v>
      </c>
      <c r="AC30" s="266">
        <v>9.6440337513276752E-3</v>
      </c>
      <c r="AD30" s="266">
        <v>1.0428698085957522E-2</v>
      </c>
      <c r="AE30" s="266">
        <v>9.4912558870380581E-3</v>
      </c>
      <c r="AF30" s="266">
        <v>1.0362070145697169E-2</v>
      </c>
      <c r="AG30" s="266">
        <v>8.6382680256572239E-3</v>
      </c>
      <c r="AH30" s="266">
        <v>1.150801758794796E-2</v>
      </c>
      <c r="AI30" s="266"/>
      <c r="AJ30" s="266">
        <v>9.8199362727130167E-3</v>
      </c>
      <c r="AK30" s="266">
        <v>1.0449150971714531E-2</v>
      </c>
      <c r="AL30" s="266">
        <v>1.0456732371777097E-2</v>
      </c>
      <c r="AM30" s="266">
        <v>1.0240671543058853E-2</v>
      </c>
      <c r="AO30" s="11" t="s">
        <v>2330</v>
      </c>
      <c r="AP30" s="11" t="s">
        <v>2312</v>
      </c>
      <c r="AQ30" s="11" t="s">
        <v>2322</v>
      </c>
      <c r="AR30" s="11" t="s">
        <v>2315</v>
      </c>
      <c r="AS30" s="11" t="s">
        <v>2315</v>
      </c>
      <c r="AT30" s="11" t="s">
        <v>2296</v>
      </c>
      <c r="AU30" s="11" t="s">
        <v>2299</v>
      </c>
      <c r="AV30" s="11" t="s">
        <v>2322</v>
      </c>
      <c r="AW30" s="11" t="s">
        <v>2330</v>
      </c>
      <c r="AX30" s="11" t="s">
        <v>2291</v>
      </c>
      <c r="AY30" s="11" t="s">
        <v>1980</v>
      </c>
      <c r="AZ30" s="11" t="s">
        <v>2175</v>
      </c>
      <c r="BA30" s="11" t="s">
        <v>2322</v>
      </c>
      <c r="BB30" s="11" t="s">
        <v>2019</v>
      </c>
      <c r="BC30" s="11" t="s">
        <v>2018</v>
      </c>
      <c r="BD30" s="11" t="s">
        <v>2219</v>
      </c>
      <c r="BE30" s="11" t="s">
        <v>1980</v>
      </c>
      <c r="BF30" s="11" t="s">
        <v>2326</v>
      </c>
      <c r="BG30" s="11" t="s">
        <v>2312</v>
      </c>
      <c r="BH30" s="11" t="s">
        <v>2330</v>
      </c>
      <c r="BI30" s="11" t="s">
        <v>2322</v>
      </c>
      <c r="BJ30" s="11" t="s">
        <v>1991</v>
      </c>
      <c r="BK30" s="11" t="s">
        <v>1999</v>
      </c>
      <c r="BL30" s="11" t="s">
        <v>2308</v>
      </c>
      <c r="BM30" s="11" t="s">
        <v>2313</v>
      </c>
      <c r="BN30" s="11" t="s">
        <v>2317</v>
      </c>
      <c r="BO30" s="11" t="s">
        <v>2317</v>
      </c>
      <c r="BP30" s="11" t="s">
        <v>1991</v>
      </c>
      <c r="BQ30" s="11" t="s">
        <v>2324</v>
      </c>
      <c r="BR30" s="11" t="s">
        <v>2315</v>
      </c>
      <c r="BS30" s="11" t="s">
        <v>2327</v>
      </c>
      <c r="BT30" s="11" t="s">
        <v>2319</v>
      </c>
      <c r="BU30" s="11" t="s">
        <v>2327</v>
      </c>
      <c r="BW30" s="1" t="s">
        <v>2325</v>
      </c>
      <c r="BX30" s="1" t="s">
        <v>2322</v>
      </c>
      <c r="BY30" s="1" t="s">
        <v>2327</v>
      </c>
      <c r="BZ30" s="1" t="s">
        <v>2327</v>
      </c>
    </row>
    <row r="31" spans="1:78" x14ac:dyDescent="0.2">
      <c r="A31" s="36">
        <v>28</v>
      </c>
      <c r="B31" s="265">
        <v>8.3594687657617978E-3</v>
      </c>
      <c r="C31" s="266">
        <v>8.6013742548657693E-3</v>
      </c>
      <c r="D31" s="266">
        <v>8.7486112656930317E-3</v>
      </c>
      <c r="E31" s="266">
        <v>9.7118403547544301E-3</v>
      </c>
      <c r="F31" s="266">
        <v>1.0633261052569488E-2</v>
      </c>
      <c r="G31" s="266">
        <v>9.5350591461238841E-3</v>
      </c>
      <c r="H31" s="266">
        <v>9.652253057949655E-3</v>
      </c>
      <c r="I31" s="266">
        <v>1.0248990255830136E-2</v>
      </c>
      <c r="J31" s="266">
        <v>9.1233694460185321E-3</v>
      </c>
      <c r="K31" s="266">
        <v>1.0031374688451852E-2</v>
      </c>
      <c r="L31" s="266">
        <v>9.8461955410718612E-3</v>
      </c>
      <c r="M31" s="266">
        <v>9.389521142539806E-3</v>
      </c>
      <c r="N31" s="266">
        <v>8.9637053195048798E-3</v>
      </c>
      <c r="O31" s="266">
        <v>9.5446787996767406E-3</v>
      </c>
      <c r="P31" s="266">
        <v>1.1001607018536246E-2</v>
      </c>
      <c r="Q31" s="266">
        <v>8.8672901475342573E-3</v>
      </c>
      <c r="R31" s="266">
        <v>8.1254207554285751E-3</v>
      </c>
      <c r="S31" s="266">
        <v>1.0964805496554483E-2</v>
      </c>
      <c r="T31" s="266">
        <v>9.6771391605931564E-3</v>
      </c>
      <c r="U31" s="266">
        <v>1.0249433472764762E-2</v>
      </c>
      <c r="V31" s="266">
        <v>1.1056263823057286E-2</v>
      </c>
      <c r="W31" s="266">
        <v>1.0185774406022793E-2</v>
      </c>
      <c r="X31" s="266">
        <v>9.7723648055290328E-3</v>
      </c>
      <c r="Y31" s="266">
        <v>8.0800119633322627E-3</v>
      </c>
      <c r="Z31" s="266">
        <v>9.1398996727514517E-3</v>
      </c>
      <c r="AA31" s="266">
        <v>1.1128334135115592E-2</v>
      </c>
      <c r="AB31" s="266">
        <v>9.8233532777038963E-3</v>
      </c>
      <c r="AC31" s="266">
        <v>9.6437307416404709E-3</v>
      </c>
      <c r="AD31" s="266">
        <v>1.0428554182961396E-2</v>
      </c>
      <c r="AE31" s="266">
        <v>9.1522160976574268E-3</v>
      </c>
      <c r="AF31" s="266">
        <v>1.036203961919312E-2</v>
      </c>
      <c r="AG31" s="266">
        <v>8.0992176346956629E-3</v>
      </c>
      <c r="AH31" s="266">
        <v>1.1082210170402691E-2</v>
      </c>
      <c r="AI31" s="266"/>
      <c r="AJ31" s="266">
        <v>8.9572894264845736E-3</v>
      </c>
      <c r="AK31" s="266">
        <v>9.7763832733459392E-3</v>
      </c>
      <c r="AL31" s="266">
        <v>1.0456719088640945E-2</v>
      </c>
      <c r="AM31" s="266">
        <v>9.9920466473970102E-3</v>
      </c>
      <c r="AO31" s="11" t="s">
        <v>2296</v>
      </c>
      <c r="AP31" s="11" t="s">
        <v>2013</v>
      </c>
      <c r="AQ31" s="11" t="s">
        <v>2291</v>
      </c>
      <c r="AR31" s="11" t="s">
        <v>2322</v>
      </c>
      <c r="AS31" s="11" t="s">
        <v>2326</v>
      </c>
      <c r="AT31" s="11" t="s">
        <v>2324</v>
      </c>
      <c r="AU31" s="11" t="s">
        <v>2322</v>
      </c>
      <c r="AV31" s="11" t="s">
        <v>2331</v>
      </c>
      <c r="AW31" s="11" t="s">
        <v>2331</v>
      </c>
      <c r="AX31" s="11" t="s">
        <v>1991</v>
      </c>
      <c r="AY31" s="11" t="s">
        <v>2325</v>
      </c>
      <c r="AZ31" s="11" t="s">
        <v>2299</v>
      </c>
      <c r="BA31" s="11" t="s">
        <v>2327</v>
      </c>
      <c r="BB31" s="11" t="s">
        <v>2313</v>
      </c>
      <c r="BC31" s="11" t="s">
        <v>2306</v>
      </c>
      <c r="BD31" s="11" t="s">
        <v>2311</v>
      </c>
      <c r="BE31" s="11" t="s">
        <v>2337</v>
      </c>
      <c r="BF31" s="11" t="s">
        <v>2327</v>
      </c>
      <c r="BG31" s="11" t="s">
        <v>2291</v>
      </c>
      <c r="BH31" s="11" t="s">
        <v>2313</v>
      </c>
      <c r="BI31" s="11" t="s">
        <v>2317</v>
      </c>
      <c r="BJ31" s="11" t="s">
        <v>2304</v>
      </c>
      <c r="BK31" s="11" t="s">
        <v>2291</v>
      </c>
      <c r="BL31" s="11" t="s">
        <v>2326</v>
      </c>
      <c r="BM31" s="11" t="s">
        <v>2319</v>
      </c>
      <c r="BN31" s="11" t="s">
        <v>2313</v>
      </c>
      <c r="BO31" s="11" t="s">
        <v>2332</v>
      </c>
      <c r="BP31" s="11" t="s">
        <v>2291</v>
      </c>
      <c r="BQ31" s="11" t="s">
        <v>2317</v>
      </c>
      <c r="BR31" s="11" t="s">
        <v>1999</v>
      </c>
      <c r="BS31" s="11" t="s">
        <v>1991</v>
      </c>
      <c r="BT31" s="11" t="s">
        <v>2334</v>
      </c>
      <c r="BU31" s="11" t="s">
        <v>2312</v>
      </c>
      <c r="BW31" s="1" t="s">
        <v>2302</v>
      </c>
      <c r="BX31" s="1" t="s">
        <v>2305</v>
      </c>
      <c r="BY31" s="1" t="s">
        <v>1999</v>
      </c>
      <c r="BZ31" s="1" t="s">
        <v>1991</v>
      </c>
    </row>
    <row r="32" spans="1:78" x14ac:dyDescent="0.2">
      <c r="A32" s="36">
        <v>29</v>
      </c>
      <c r="B32" s="265">
        <v>8.0712868863765264E-3</v>
      </c>
      <c r="C32" s="266">
        <v>7.8693045603150259E-3</v>
      </c>
      <c r="D32" s="266">
        <v>8.5122903793532958E-3</v>
      </c>
      <c r="E32" s="266">
        <v>9.7118345287318924E-3</v>
      </c>
      <c r="F32" s="266">
        <v>1.0254092321820394E-2</v>
      </c>
      <c r="G32" s="266">
        <v>9.0581610645568012E-3</v>
      </c>
      <c r="H32" s="266">
        <v>9.0087556269164738E-3</v>
      </c>
      <c r="I32" s="266">
        <v>9.2880689311361907E-3</v>
      </c>
      <c r="J32" s="266">
        <v>9.1230408166537071E-3</v>
      </c>
      <c r="K32" s="266">
        <v>9.6734008136501893E-3</v>
      </c>
      <c r="L32" s="266">
        <v>9.5727520009662535E-3</v>
      </c>
      <c r="M32" s="266">
        <v>8.8677875460856561E-3</v>
      </c>
      <c r="N32" s="266">
        <v>8.9635623997111787E-3</v>
      </c>
      <c r="O32" s="266">
        <v>9.4564042618092842E-3</v>
      </c>
      <c r="P32" s="266">
        <v>9.7077860806889949E-3</v>
      </c>
      <c r="Q32" s="266">
        <v>8.8670360644174644E-3</v>
      </c>
      <c r="R32" s="266">
        <v>8.1252949187439125E-3</v>
      </c>
      <c r="S32" s="266">
        <v>1.0964710497785472E-2</v>
      </c>
      <c r="T32" s="266">
        <v>9.3837825963805927E-3</v>
      </c>
      <c r="U32" s="266">
        <v>9.9479444073367843E-3</v>
      </c>
      <c r="V32" s="266">
        <v>9.770631077339045E-3</v>
      </c>
      <c r="W32" s="266">
        <v>1.0185271121740105E-2</v>
      </c>
      <c r="X32" s="266">
        <v>9.3284994735451585E-3</v>
      </c>
      <c r="Y32" s="266">
        <v>7.7567381129597501E-3</v>
      </c>
      <c r="Z32" s="266">
        <v>9.1397746769672043E-3</v>
      </c>
      <c r="AA32" s="266">
        <v>1.0801448652129982E-2</v>
      </c>
      <c r="AB32" s="266">
        <v>9.8233057129098293E-3</v>
      </c>
      <c r="AC32" s="266">
        <v>9.136020515591127E-3</v>
      </c>
      <c r="AD32" s="266">
        <v>1.0428394821218398E-2</v>
      </c>
      <c r="AE32" s="266">
        <v>9.1517683540414205E-3</v>
      </c>
      <c r="AF32" s="266">
        <v>9.3258293532779979E-3</v>
      </c>
      <c r="AG32" s="266">
        <v>8.0988724019071031E-3</v>
      </c>
      <c r="AH32" s="266">
        <v>1.1081421813592821E-2</v>
      </c>
      <c r="AI32" s="266"/>
      <c r="AJ32" s="266">
        <v>8.7920278849174388E-3</v>
      </c>
      <c r="AK32" s="266">
        <v>9.5521538334435389E-3</v>
      </c>
      <c r="AL32" s="266">
        <v>9.977908062256121E-3</v>
      </c>
      <c r="AM32" s="266">
        <v>9.950557527649841E-3</v>
      </c>
      <c r="AO32" s="11" t="s">
        <v>2328</v>
      </c>
      <c r="AP32" s="11" t="s">
        <v>2338</v>
      </c>
      <c r="AQ32" s="11" t="s">
        <v>1991</v>
      </c>
      <c r="AR32" s="11" t="s">
        <v>2324</v>
      </c>
      <c r="AS32" s="11" t="s">
        <v>2320</v>
      </c>
      <c r="AT32" s="11" t="s">
        <v>1991</v>
      </c>
      <c r="AU32" s="11" t="s">
        <v>2313</v>
      </c>
      <c r="AV32" s="11" t="s">
        <v>1980</v>
      </c>
      <c r="AW32" s="11" t="s">
        <v>2173</v>
      </c>
      <c r="AX32" s="11" t="s">
        <v>2298</v>
      </c>
      <c r="AY32" s="11" t="s">
        <v>2328</v>
      </c>
      <c r="AZ32" s="11" t="s">
        <v>1991</v>
      </c>
      <c r="BA32" s="11" t="s">
        <v>2319</v>
      </c>
      <c r="BB32" s="11" t="s">
        <v>2324</v>
      </c>
      <c r="BC32" s="11" t="s">
        <v>2334</v>
      </c>
      <c r="BD32" s="11" t="s">
        <v>2315</v>
      </c>
      <c r="BE32" s="11" t="s">
        <v>2298</v>
      </c>
      <c r="BF32" s="11" t="s">
        <v>2324</v>
      </c>
      <c r="BG32" s="11" t="s">
        <v>1999</v>
      </c>
      <c r="BH32" s="11" t="s">
        <v>2332</v>
      </c>
      <c r="BI32" s="11" t="s">
        <v>2175</v>
      </c>
      <c r="BJ32" s="11" t="s">
        <v>2305</v>
      </c>
      <c r="BK32" s="11" t="s">
        <v>2330</v>
      </c>
      <c r="BL32" s="11" t="s">
        <v>2305</v>
      </c>
      <c r="BM32" s="11" t="s">
        <v>2339</v>
      </c>
      <c r="BN32" s="11" t="s">
        <v>2332</v>
      </c>
      <c r="BO32" s="11" t="s">
        <v>1980</v>
      </c>
      <c r="BP32" s="11" t="s">
        <v>1999</v>
      </c>
      <c r="BQ32" s="11" t="s">
        <v>2173</v>
      </c>
      <c r="BR32" s="11" t="s">
        <v>2327</v>
      </c>
      <c r="BS32" s="11" t="s">
        <v>2313</v>
      </c>
      <c r="BT32" s="11" t="s">
        <v>1991</v>
      </c>
      <c r="BU32" s="11" t="s">
        <v>1999</v>
      </c>
      <c r="BW32" s="1" t="s">
        <v>2310</v>
      </c>
      <c r="BX32" s="1" t="s">
        <v>2319</v>
      </c>
      <c r="BY32" s="1" t="s">
        <v>2330</v>
      </c>
      <c r="BZ32" s="1" t="s">
        <v>2315</v>
      </c>
    </row>
    <row r="33" spans="1:78" x14ac:dyDescent="0.2">
      <c r="A33" s="36">
        <v>30</v>
      </c>
      <c r="B33" s="265">
        <v>7.9272643815940444E-3</v>
      </c>
      <c r="C33" s="266">
        <v>7.3205411567024816E-3</v>
      </c>
      <c r="D33" s="266">
        <v>8.512181494054763E-3</v>
      </c>
      <c r="E33" s="266">
        <v>9.3646107327935504E-3</v>
      </c>
      <c r="F33" s="266">
        <v>9.8741813053879347E-3</v>
      </c>
      <c r="G33" s="266">
        <v>9.0581275298902576E-3</v>
      </c>
      <c r="H33" s="266">
        <v>9.0082087829428514E-3</v>
      </c>
      <c r="I33" s="266">
        <v>8.9680716118882026E-3</v>
      </c>
      <c r="J33" s="266">
        <v>8.6676018894548713E-3</v>
      </c>
      <c r="K33" s="266">
        <v>8.9570316285084994E-3</v>
      </c>
      <c r="L33" s="266">
        <v>9.5726851197245107E-3</v>
      </c>
      <c r="M33" s="266">
        <v>8.6070359908656663E-3</v>
      </c>
      <c r="N33" s="266">
        <v>8.9633695182716796E-3</v>
      </c>
      <c r="O33" s="266">
        <v>9.4562905956780095E-3</v>
      </c>
      <c r="P33" s="266">
        <v>9.7074534201701847E-3</v>
      </c>
      <c r="Q33" s="266">
        <v>8.665637062707527E-3</v>
      </c>
      <c r="R33" s="266">
        <v>8.1252156288386859E-3</v>
      </c>
      <c r="S33" s="266">
        <v>1.0660713993654732E-2</v>
      </c>
      <c r="T33" s="266">
        <v>9.3834387828127287E-3</v>
      </c>
      <c r="U33" s="266">
        <v>9.0439949410108678E-3</v>
      </c>
      <c r="V33" s="266">
        <v>9.7705727933919614E-3</v>
      </c>
      <c r="W33" s="266">
        <v>9.4830857088867709E-3</v>
      </c>
      <c r="X33" s="266">
        <v>8.8845153951924057E-3</v>
      </c>
      <c r="Y33" s="266">
        <v>7.1104758561049272E-3</v>
      </c>
      <c r="Z33" s="266">
        <v>8.6835262656496121E-3</v>
      </c>
      <c r="AA33" s="266">
        <v>1.0473924117693921E-2</v>
      </c>
      <c r="AB33" s="266">
        <v>9.8231703956281734E-3</v>
      </c>
      <c r="AC33" s="266">
        <v>8.1216107316061312E-3</v>
      </c>
      <c r="AD33" s="266">
        <v>1.0428375641346736E-2</v>
      </c>
      <c r="AE33" s="266">
        <v>8.4743153904915363E-3</v>
      </c>
      <c r="AF33" s="266">
        <v>8.9806705928348451E-3</v>
      </c>
      <c r="AG33" s="266">
        <v>7.5592926119949959E-3</v>
      </c>
      <c r="AH33" s="266">
        <v>1.0655498826590856E-2</v>
      </c>
      <c r="AI33" s="266"/>
      <c r="AJ33" s="266">
        <v>8.5901757386443924E-3</v>
      </c>
      <c r="AK33" s="266">
        <v>9.3727755025613414E-3</v>
      </c>
      <c r="AL33" s="266">
        <v>9.8182289318758491E-3</v>
      </c>
      <c r="AM33" s="266">
        <v>9.9091809329362977E-3</v>
      </c>
      <c r="AO33" s="11" t="s">
        <v>2308</v>
      </c>
      <c r="AP33" s="11" t="s">
        <v>2280</v>
      </c>
      <c r="AQ33" s="11" t="s">
        <v>2330</v>
      </c>
      <c r="AR33" s="11" t="s">
        <v>2295</v>
      </c>
      <c r="AS33" s="11" t="s">
        <v>2324</v>
      </c>
      <c r="AT33" s="11" t="s">
        <v>2320</v>
      </c>
      <c r="AU33" s="11" t="s">
        <v>1991</v>
      </c>
      <c r="AV33" s="11" t="s">
        <v>2329</v>
      </c>
      <c r="AW33" s="11" t="s">
        <v>2327</v>
      </c>
      <c r="AX33" s="11" t="s">
        <v>2330</v>
      </c>
      <c r="AY33" s="11" t="s">
        <v>2296</v>
      </c>
      <c r="AZ33" s="11" t="s">
        <v>2326</v>
      </c>
      <c r="BA33" s="11" t="s">
        <v>2324</v>
      </c>
      <c r="BB33" s="11" t="s">
        <v>2309</v>
      </c>
      <c r="BC33" s="11" t="s">
        <v>2330</v>
      </c>
      <c r="BD33" s="11" t="s">
        <v>2322</v>
      </c>
      <c r="BE33" s="11" t="s">
        <v>2322</v>
      </c>
      <c r="BF33" s="11" t="s">
        <v>2173</v>
      </c>
      <c r="BG33" s="11" t="s">
        <v>2330</v>
      </c>
      <c r="BH33" s="11" t="s">
        <v>2312</v>
      </c>
      <c r="BI33" s="11" t="s">
        <v>2173</v>
      </c>
      <c r="BJ33" s="11" t="s">
        <v>2173</v>
      </c>
      <c r="BK33" s="11" t="s">
        <v>1980</v>
      </c>
      <c r="BL33" s="11" t="s">
        <v>2340</v>
      </c>
      <c r="BM33" s="11" t="s">
        <v>2334</v>
      </c>
      <c r="BN33" s="11" t="s">
        <v>2327</v>
      </c>
      <c r="BO33" s="11" t="s">
        <v>1991</v>
      </c>
      <c r="BP33" s="11" t="s">
        <v>2336</v>
      </c>
      <c r="BQ33" s="11" t="s">
        <v>2291</v>
      </c>
      <c r="BR33" s="11" t="s">
        <v>2305</v>
      </c>
      <c r="BS33" s="11" t="s">
        <v>2322</v>
      </c>
      <c r="BT33" s="11" t="s">
        <v>2311</v>
      </c>
      <c r="BU33" s="11" t="s">
        <v>2298</v>
      </c>
      <c r="BW33" s="1" t="s">
        <v>2331</v>
      </c>
      <c r="BX33" s="1" t="s">
        <v>2326</v>
      </c>
      <c r="BY33" s="1" t="s">
        <v>2291</v>
      </c>
      <c r="BZ33" s="1" t="s">
        <v>2322</v>
      </c>
    </row>
    <row r="34" spans="1:78" x14ac:dyDescent="0.2">
      <c r="A34" s="36">
        <v>31</v>
      </c>
      <c r="B34" s="265">
        <v>7.4949253747709117E-3</v>
      </c>
      <c r="C34" s="266">
        <v>6.4052607414269531E-3</v>
      </c>
      <c r="D34" s="266">
        <v>8.039317754893055E-3</v>
      </c>
      <c r="E34" s="266">
        <v>9.3644233287947815E-3</v>
      </c>
      <c r="F34" s="266">
        <v>9.8739067247407292E-3</v>
      </c>
      <c r="G34" s="266">
        <v>8.8197095294651751E-3</v>
      </c>
      <c r="H34" s="266">
        <v>8.6864981231215953E-3</v>
      </c>
      <c r="I34" s="266">
        <v>8.9680175427308655E-3</v>
      </c>
      <c r="J34" s="266">
        <v>8.6674514726835187E-3</v>
      </c>
      <c r="K34" s="266">
        <v>8.5988037479824177E-3</v>
      </c>
      <c r="L34" s="266">
        <v>9.0257478756899465E-3</v>
      </c>
      <c r="M34" s="266">
        <v>8.3460497876087763E-3</v>
      </c>
      <c r="N34" s="266">
        <v>8.436309111305107E-3</v>
      </c>
      <c r="O34" s="266">
        <v>9.3679284343066733E-3</v>
      </c>
      <c r="P34" s="266">
        <v>9.0607239900881691E-3</v>
      </c>
      <c r="Q34" s="266">
        <v>8.4638934978796161E-3</v>
      </c>
      <c r="R34" s="266">
        <v>7.6177766679695917E-3</v>
      </c>
      <c r="S34" s="266">
        <v>1.0660160350345279E-2</v>
      </c>
      <c r="T34" s="266">
        <v>9.0905182788517946E-3</v>
      </c>
      <c r="U34" s="266">
        <v>9.0439779682811652E-3</v>
      </c>
      <c r="V34" s="266">
        <v>9.5135266122385407E-3</v>
      </c>
      <c r="W34" s="266">
        <v>9.4829840131353139E-3</v>
      </c>
      <c r="X34" s="266">
        <v>8.8840877438127793E-3</v>
      </c>
      <c r="Y34" s="266">
        <v>7.1099860358044579E-3</v>
      </c>
      <c r="Z34" s="266">
        <v>7.7693656365957486E-3</v>
      </c>
      <c r="AA34" s="266">
        <v>9.4921079853729148E-3</v>
      </c>
      <c r="AB34" s="266">
        <v>9.4847613593423679E-3</v>
      </c>
      <c r="AC34" s="266">
        <v>8.1213898480130206E-3</v>
      </c>
      <c r="AD34" s="266">
        <v>9.6264173330866589E-3</v>
      </c>
      <c r="AE34" s="266">
        <v>7.7959437692253254E-3</v>
      </c>
      <c r="AF34" s="266">
        <v>8.9804058669595635E-3</v>
      </c>
      <c r="AG34" s="266">
        <v>7.5591123879195391E-3</v>
      </c>
      <c r="AH34" s="266">
        <v>1.0229426497898951E-2</v>
      </c>
      <c r="AI34" s="266"/>
      <c r="AJ34" s="266">
        <v>8.2230639790988342E-3</v>
      </c>
      <c r="AK34" s="266">
        <v>9.3279351542693671E-3</v>
      </c>
      <c r="AL34" s="266">
        <v>9.4189730889788978E-3</v>
      </c>
      <c r="AM34" s="266">
        <v>9.4945678875916744E-3</v>
      </c>
      <c r="AO34" s="11" t="s">
        <v>1991</v>
      </c>
      <c r="AP34" s="11" t="s">
        <v>2331</v>
      </c>
      <c r="AQ34" s="11" t="s">
        <v>2328</v>
      </c>
      <c r="AR34" s="11" t="s">
        <v>2330</v>
      </c>
      <c r="AS34" s="11" t="s">
        <v>2311</v>
      </c>
      <c r="AT34" s="11" t="s">
        <v>2308</v>
      </c>
      <c r="AU34" s="11" t="s">
        <v>2324</v>
      </c>
      <c r="AV34" s="11" t="s">
        <v>2320</v>
      </c>
      <c r="AW34" s="11" t="s">
        <v>2298</v>
      </c>
      <c r="AX34" s="11" t="s">
        <v>2326</v>
      </c>
      <c r="AY34" s="11" t="s">
        <v>2308</v>
      </c>
      <c r="AZ34" s="11" t="s">
        <v>2295</v>
      </c>
      <c r="BA34" s="11" t="s">
        <v>2313</v>
      </c>
      <c r="BB34" s="11" t="s">
        <v>2296</v>
      </c>
      <c r="BC34" s="11" t="s">
        <v>2313</v>
      </c>
      <c r="BD34" s="11" t="s">
        <v>2312</v>
      </c>
      <c r="BE34" s="11" t="s">
        <v>2313</v>
      </c>
      <c r="BF34" s="11" t="s">
        <v>2291</v>
      </c>
      <c r="BG34" s="11" t="s">
        <v>2308</v>
      </c>
      <c r="BH34" s="11" t="s">
        <v>2291</v>
      </c>
      <c r="BI34" s="11" t="s">
        <v>2219</v>
      </c>
      <c r="BJ34" s="11" t="s">
        <v>2291</v>
      </c>
      <c r="BK34" s="11" t="s">
        <v>2322</v>
      </c>
      <c r="BL34" s="11" t="s">
        <v>2327</v>
      </c>
      <c r="BM34" s="11" t="s">
        <v>2308</v>
      </c>
      <c r="BN34" s="11" t="s">
        <v>2322</v>
      </c>
      <c r="BO34" s="11" t="s">
        <v>2322</v>
      </c>
      <c r="BP34" s="11" t="s">
        <v>2322</v>
      </c>
      <c r="BQ34" s="11" t="s">
        <v>2311</v>
      </c>
      <c r="BR34" s="11" t="s">
        <v>2175</v>
      </c>
      <c r="BS34" s="11" t="s">
        <v>2331</v>
      </c>
      <c r="BT34" s="11" t="s">
        <v>2304</v>
      </c>
      <c r="BU34" s="11" t="s">
        <v>1991</v>
      </c>
      <c r="BW34" s="1" t="s">
        <v>1991</v>
      </c>
      <c r="BX34" s="1" t="s">
        <v>2324</v>
      </c>
      <c r="BY34" s="1" t="s">
        <v>2319</v>
      </c>
      <c r="BZ34" s="1" t="s">
        <v>2219</v>
      </c>
    </row>
    <row r="35" spans="1:78" x14ac:dyDescent="0.2">
      <c r="A35" s="36">
        <v>32</v>
      </c>
      <c r="B35" s="265">
        <v>7.2064182693041641E-3</v>
      </c>
      <c r="C35" s="266">
        <v>6.2224480937233973E-3</v>
      </c>
      <c r="D35" s="266">
        <v>6.6207054335290999E-3</v>
      </c>
      <c r="E35" s="266">
        <v>8.6707814380807997E-3</v>
      </c>
      <c r="F35" s="266">
        <v>9.49462771593035E-3</v>
      </c>
      <c r="G35" s="266">
        <v>8.819654224008204E-3</v>
      </c>
      <c r="H35" s="266">
        <v>8.0436687277524125E-3</v>
      </c>
      <c r="I35" s="266">
        <v>8.0075758427032226E-3</v>
      </c>
      <c r="J35" s="266">
        <v>7.7551935845558652E-3</v>
      </c>
      <c r="K35" s="266">
        <v>8.5986664057820031E-3</v>
      </c>
      <c r="L35" s="266">
        <v>8.7522704203991178E-3</v>
      </c>
      <c r="M35" s="266">
        <v>8.085508075205786E-3</v>
      </c>
      <c r="N35" s="266">
        <v>8.1728466636519694E-3</v>
      </c>
      <c r="O35" s="266">
        <v>8.2191094493847192E-3</v>
      </c>
      <c r="P35" s="266">
        <v>9.0606446897359572E-3</v>
      </c>
      <c r="Q35" s="266">
        <v>7.8595481794851273E-3</v>
      </c>
      <c r="R35" s="266">
        <v>7.1100036713651988E-3</v>
      </c>
      <c r="S35" s="266">
        <v>1.0355808087185779E-2</v>
      </c>
      <c r="T35" s="266">
        <v>9.0905149025583155E-3</v>
      </c>
      <c r="U35" s="266">
        <v>8.4410160557604457E-3</v>
      </c>
      <c r="V35" s="266">
        <v>9.2566591328972787E-3</v>
      </c>
      <c r="W35" s="266">
        <v>9.1316655159563095E-3</v>
      </c>
      <c r="X35" s="266">
        <v>8.4403801718728119E-3</v>
      </c>
      <c r="Y35" s="266">
        <v>6.4641723428191852E-3</v>
      </c>
      <c r="Z35" s="266">
        <v>7.3124962270312722E-3</v>
      </c>
      <c r="AA35" s="266">
        <v>9.1650110882212574E-3</v>
      </c>
      <c r="AB35" s="266">
        <v>9.4845627056407995E-3</v>
      </c>
      <c r="AC35" s="266">
        <v>8.1212217490623222E-3</v>
      </c>
      <c r="AD35" s="266">
        <v>9.6262424568791041E-3</v>
      </c>
      <c r="AE35" s="266">
        <v>7.795907963208424E-3</v>
      </c>
      <c r="AF35" s="266">
        <v>8.2900416810835365E-3</v>
      </c>
      <c r="AG35" s="266">
        <v>7.5589282430960029E-3</v>
      </c>
      <c r="AH35" s="266">
        <v>8.950633979142154E-3</v>
      </c>
      <c r="AI35" s="266"/>
      <c r="AJ35" s="266">
        <v>7.8376620719806198E-3</v>
      </c>
      <c r="AK35" s="266">
        <v>9.1486760851254567E-3</v>
      </c>
      <c r="AL35" s="266">
        <v>9.1794238844690214E-3</v>
      </c>
      <c r="AM35" s="266">
        <v>8.9554652227537106E-3</v>
      </c>
      <c r="AO35" s="11" t="s">
        <v>2331</v>
      </c>
      <c r="AP35" s="11" t="s">
        <v>2341</v>
      </c>
      <c r="AQ35" s="11" t="s">
        <v>2324</v>
      </c>
      <c r="AR35" s="11" t="s">
        <v>2336</v>
      </c>
      <c r="AS35" s="11" t="s">
        <v>2327</v>
      </c>
      <c r="AT35" s="11" t="s">
        <v>2302</v>
      </c>
      <c r="AU35" s="11" t="s">
        <v>2331</v>
      </c>
      <c r="AV35" s="11" t="s">
        <v>2328</v>
      </c>
      <c r="AW35" s="11" t="s">
        <v>2313</v>
      </c>
      <c r="AX35" s="11" t="s">
        <v>1999</v>
      </c>
      <c r="AY35" s="11" t="s">
        <v>2330</v>
      </c>
      <c r="AZ35" s="11" t="s">
        <v>2325</v>
      </c>
      <c r="BA35" s="11" t="s">
        <v>2331</v>
      </c>
      <c r="BB35" s="11" t="s">
        <v>2317</v>
      </c>
      <c r="BC35" s="11" t="s">
        <v>2327</v>
      </c>
      <c r="BD35" s="11" t="s">
        <v>1999</v>
      </c>
      <c r="BE35" s="11" t="s">
        <v>2332</v>
      </c>
      <c r="BF35" s="11" t="s">
        <v>2315</v>
      </c>
      <c r="BG35" s="11" t="s">
        <v>2336</v>
      </c>
      <c r="BH35" s="11" t="s">
        <v>2319</v>
      </c>
      <c r="BI35" s="11" t="s">
        <v>2291</v>
      </c>
      <c r="BJ35" s="11" t="s">
        <v>2219</v>
      </c>
      <c r="BK35" s="11" t="s">
        <v>2331</v>
      </c>
      <c r="BL35" s="11" t="s">
        <v>2010</v>
      </c>
      <c r="BM35" s="11" t="s">
        <v>2331</v>
      </c>
      <c r="BN35" s="11" t="s">
        <v>2304</v>
      </c>
      <c r="BO35" s="11" t="s">
        <v>2327</v>
      </c>
      <c r="BP35" s="11" t="s">
        <v>2330</v>
      </c>
      <c r="BQ35" s="11" t="s">
        <v>2330</v>
      </c>
      <c r="BR35" s="11" t="s">
        <v>2312</v>
      </c>
      <c r="BS35" s="11" t="s">
        <v>2319</v>
      </c>
      <c r="BT35" s="11" t="s">
        <v>2219</v>
      </c>
      <c r="BU35" s="11" t="s">
        <v>2319</v>
      </c>
      <c r="BW35" s="1" t="s">
        <v>2295</v>
      </c>
      <c r="BX35" s="1" t="s">
        <v>2291</v>
      </c>
      <c r="BY35" s="1" t="s">
        <v>2324</v>
      </c>
      <c r="BZ35" s="1" t="s">
        <v>2326</v>
      </c>
    </row>
    <row r="36" spans="1:78" x14ac:dyDescent="0.2">
      <c r="A36" s="36">
        <v>33</v>
      </c>
      <c r="B36" s="265">
        <v>6.6301373140982825E-3</v>
      </c>
      <c r="C36" s="266">
        <v>6.0393920238724459E-3</v>
      </c>
      <c r="D36" s="266">
        <v>6.3841180347511614E-3</v>
      </c>
      <c r="E36" s="266">
        <v>8.3243882648048346E-3</v>
      </c>
      <c r="F36" s="266">
        <v>9.493964170200056E-3</v>
      </c>
      <c r="G36" s="266">
        <v>8.1046668364770837E-3</v>
      </c>
      <c r="H36" s="266">
        <v>8.0434895769359426E-3</v>
      </c>
      <c r="I36" s="266">
        <v>8.0072987535461035E-3</v>
      </c>
      <c r="J36" s="266">
        <v>7.7546958522376596E-3</v>
      </c>
      <c r="K36" s="266">
        <v>8.598471611203971E-3</v>
      </c>
      <c r="L36" s="266">
        <v>8.7521721708357682E-3</v>
      </c>
      <c r="M36" s="266">
        <v>7.302820317288107E-3</v>
      </c>
      <c r="N36" s="266">
        <v>7.9092045784324942E-3</v>
      </c>
      <c r="O36" s="266">
        <v>7.8656137668154241E-3</v>
      </c>
      <c r="P36" s="266">
        <v>9.0603809724079786E-3</v>
      </c>
      <c r="Q36" s="266">
        <v>7.8594625443566511E-3</v>
      </c>
      <c r="R36" s="266">
        <v>7.1098861098675423E-3</v>
      </c>
      <c r="S36" s="266">
        <v>9.1375254802234154E-3</v>
      </c>
      <c r="T36" s="266">
        <v>7.9173779742813359E-3</v>
      </c>
      <c r="U36" s="266">
        <v>7.8381969469863942E-3</v>
      </c>
      <c r="V36" s="266">
        <v>8.999525368578112E-3</v>
      </c>
      <c r="W36" s="266">
        <v>8.4297577159809824E-3</v>
      </c>
      <c r="X36" s="266">
        <v>8.4401068207305852E-3</v>
      </c>
      <c r="Y36" s="266">
        <v>6.463998168396501E-3</v>
      </c>
      <c r="Z36" s="266">
        <v>7.3124940415902877E-3</v>
      </c>
      <c r="AA36" s="266">
        <v>8.1830125470485626E-3</v>
      </c>
      <c r="AB36" s="266">
        <v>9.484239409458483E-3</v>
      </c>
      <c r="AC36" s="266">
        <v>8.1207992141645625E-3</v>
      </c>
      <c r="AD36" s="266">
        <v>9.2251886475924905E-3</v>
      </c>
      <c r="AE36" s="266">
        <v>7.4573737841074073E-3</v>
      </c>
      <c r="AF36" s="266">
        <v>7.2532004522849781E-3</v>
      </c>
      <c r="AG36" s="266">
        <v>7.5588957750592611E-3</v>
      </c>
      <c r="AH36" s="266">
        <v>8.9504173266396255E-3</v>
      </c>
      <c r="AI36" s="266"/>
      <c r="AJ36" s="266">
        <v>7.7275082137961484E-3</v>
      </c>
      <c r="AK36" s="266">
        <v>9.014029560787928E-3</v>
      </c>
      <c r="AL36" s="266">
        <v>8.8602948984920285E-3</v>
      </c>
      <c r="AM36" s="266">
        <v>8.8726655973994303E-3</v>
      </c>
      <c r="AO36" s="11" t="s">
        <v>2302</v>
      </c>
      <c r="AP36" s="11" t="s">
        <v>2020</v>
      </c>
      <c r="AQ36" s="11" t="s">
        <v>2315</v>
      </c>
      <c r="AR36" s="11" t="s">
        <v>2331</v>
      </c>
      <c r="AS36" s="11" t="s">
        <v>2330</v>
      </c>
      <c r="AT36" s="11" t="s">
        <v>2330</v>
      </c>
      <c r="AU36" s="11" t="s">
        <v>2328</v>
      </c>
      <c r="AV36" s="11" t="s">
        <v>2330</v>
      </c>
      <c r="AW36" s="11" t="s">
        <v>2329</v>
      </c>
      <c r="AX36" s="11" t="s">
        <v>2324</v>
      </c>
      <c r="AY36" s="11" t="s">
        <v>2295</v>
      </c>
      <c r="AZ36" s="11" t="s">
        <v>2302</v>
      </c>
      <c r="BA36" s="11" t="s">
        <v>2336</v>
      </c>
      <c r="BB36" s="11" t="s">
        <v>2316</v>
      </c>
      <c r="BC36" s="11" t="s">
        <v>2323</v>
      </c>
      <c r="BD36" s="11" t="s">
        <v>2308</v>
      </c>
      <c r="BE36" s="11" t="s">
        <v>2308</v>
      </c>
      <c r="BF36" s="11" t="s">
        <v>1991</v>
      </c>
      <c r="BG36" s="11" t="s">
        <v>2324</v>
      </c>
      <c r="BH36" s="11" t="s">
        <v>2304</v>
      </c>
      <c r="BI36" s="11" t="s">
        <v>2315</v>
      </c>
      <c r="BJ36" s="11" t="s">
        <v>2330</v>
      </c>
      <c r="BK36" s="11" t="s">
        <v>2312</v>
      </c>
      <c r="BL36" s="11" t="s">
        <v>2312</v>
      </c>
      <c r="BM36" s="11" t="s">
        <v>2324</v>
      </c>
      <c r="BN36" s="11" t="s">
        <v>2305</v>
      </c>
      <c r="BO36" s="11" t="s">
        <v>2175</v>
      </c>
      <c r="BP36" s="11" t="s">
        <v>2324</v>
      </c>
      <c r="BQ36" s="11" t="s">
        <v>2327</v>
      </c>
      <c r="BR36" s="11" t="s">
        <v>2308</v>
      </c>
      <c r="BS36" s="11" t="s">
        <v>2320</v>
      </c>
      <c r="BT36" s="11" t="s">
        <v>2175</v>
      </c>
      <c r="BU36" s="11" t="s">
        <v>2291</v>
      </c>
      <c r="BW36" s="1" t="s">
        <v>2330</v>
      </c>
      <c r="BX36" s="1" t="s">
        <v>2330</v>
      </c>
      <c r="BY36" s="1" t="s">
        <v>2322</v>
      </c>
      <c r="BZ36" s="1" t="s">
        <v>2173</v>
      </c>
    </row>
    <row r="37" spans="1:78" x14ac:dyDescent="0.2">
      <c r="A37" s="36">
        <v>34</v>
      </c>
      <c r="B37" s="265">
        <v>6.630106774754777E-3</v>
      </c>
      <c r="C37" s="266">
        <v>5.4903803595024404E-3</v>
      </c>
      <c r="D37" s="266">
        <v>5.9112568067138972E-3</v>
      </c>
      <c r="E37" s="266">
        <v>7.9773223086944331E-3</v>
      </c>
      <c r="F37" s="266">
        <v>9.1143576628210411E-3</v>
      </c>
      <c r="G37" s="266">
        <v>7.3895109058961638E-3</v>
      </c>
      <c r="H37" s="266">
        <v>7.7218275121446441E-3</v>
      </c>
      <c r="I37" s="266">
        <v>7.3664934109930712E-3</v>
      </c>
      <c r="J37" s="266">
        <v>7.2992077657342098E-3</v>
      </c>
      <c r="K37" s="266">
        <v>8.2406903439261447E-3</v>
      </c>
      <c r="L37" s="266">
        <v>8.4787113341733677E-3</v>
      </c>
      <c r="M37" s="266">
        <v>7.0419383171904546E-3</v>
      </c>
      <c r="N37" s="266">
        <v>7.9088878156108443E-3</v>
      </c>
      <c r="O37" s="266">
        <v>7.1585523626976778E-3</v>
      </c>
      <c r="P37" s="266">
        <v>7.1195848720105063E-3</v>
      </c>
      <c r="Q37" s="266">
        <v>7.6581684396375069E-3</v>
      </c>
      <c r="R37" s="266">
        <v>6.6022745655698193E-3</v>
      </c>
      <c r="S37" s="266">
        <v>8.5286485870836592E-3</v>
      </c>
      <c r="T37" s="266">
        <v>7.6245107810317082E-3</v>
      </c>
      <c r="U37" s="266">
        <v>7.5367360973039466E-3</v>
      </c>
      <c r="V37" s="266">
        <v>8.9991638775042439E-3</v>
      </c>
      <c r="W37" s="266">
        <v>8.429586367685071E-3</v>
      </c>
      <c r="X37" s="266">
        <v>7.9957952362946869E-3</v>
      </c>
      <c r="Y37" s="266">
        <v>6.4639496446594847E-3</v>
      </c>
      <c r="Z37" s="266">
        <v>7.3118648895811001E-3</v>
      </c>
      <c r="AA37" s="266">
        <v>7.8558561921374254E-3</v>
      </c>
      <c r="AB37" s="266">
        <v>9.1460021474846012E-3</v>
      </c>
      <c r="AC37" s="266">
        <v>7.6133552287118971E-3</v>
      </c>
      <c r="AD37" s="266">
        <v>9.2250186497048192E-3</v>
      </c>
      <c r="AE37" s="266">
        <v>7.1181476697776743E-3</v>
      </c>
      <c r="AF37" s="266">
        <v>6.9084745814061684E-3</v>
      </c>
      <c r="AG37" s="266">
        <v>7.0193316191553548E-3</v>
      </c>
      <c r="AH37" s="266">
        <v>8.9503726519090856E-3</v>
      </c>
      <c r="AI37" s="266"/>
      <c r="AJ37" s="266">
        <v>7.6173758922429106E-3</v>
      </c>
      <c r="AK37" s="266">
        <v>8.969260089118818E-3</v>
      </c>
      <c r="AL37" s="266">
        <v>7.6631276012802335E-3</v>
      </c>
      <c r="AM37" s="266">
        <v>8.3336838476302695E-3</v>
      </c>
      <c r="AO37" s="11" t="s">
        <v>2327</v>
      </c>
      <c r="AP37" s="11" t="s">
        <v>2319</v>
      </c>
      <c r="AQ37" s="11" t="s">
        <v>2327</v>
      </c>
      <c r="AR37" s="11" t="s">
        <v>2296</v>
      </c>
      <c r="AS37" s="11" t="s">
        <v>1999</v>
      </c>
      <c r="AT37" s="11" t="s">
        <v>2322</v>
      </c>
      <c r="AU37" s="11" t="s">
        <v>2023</v>
      </c>
      <c r="AV37" s="11" t="s">
        <v>2313</v>
      </c>
      <c r="AW37" s="11" t="s">
        <v>2009</v>
      </c>
      <c r="AX37" s="11" t="s">
        <v>2329</v>
      </c>
      <c r="AY37" s="11" t="s">
        <v>1991</v>
      </c>
      <c r="AZ37" s="11" t="s">
        <v>2320</v>
      </c>
      <c r="BA37" s="11" t="s">
        <v>2315</v>
      </c>
      <c r="BB37" s="11" t="s">
        <v>2007</v>
      </c>
      <c r="BC37" s="11" t="s">
        <v>2329</v>
      </c>
      <c r="BD37" s="11" t="s">
        <v>2173</v>
      </c>
      <c r="BE37" s="11" t="s">
        <v>2329</v>
      </c>
      <c r="BF37" s="11" t="s">
        <v>2175</v>
      </c>
      <c r="BG37" s="11" t="s">
        <v>2331</v>
      </c>
      <c r="BH37" s="11" t="s">
        <v>2219</v>
      </c>
      <c r="BI37" s="11" t="s">
        <v>2312</v>
      </c>
      <c r="BJ37" s="11" t="s">
        <v>2324</v>
      </c>
      <c r="BK37" s="11" t="s">
        <v>2329</v>
      </c>
      <c r="BL37" s="11" t="s">
        <v>2315</v>
      </c>
      <c r="BM37" s="11" t="s">
        <v>2326</v>
      </c>
      <c r="BN37" s="11" t="s">
        <v>2334</v>
      </c>
      <c r="BO37" s="11" t="s">
        <v>2336</v>
      </c>
      <c r="BP37" s="11" t="s">
        <v>2331</v>
      </c>
      <c r="BQ37" s="11" t="s">
        <v>2319</v>
      </c>
      <c r="BR37" s="11" t="s">
        <v>2326</v>
      </c>
      <c r="BS37" s="11" t="s">
        <v>2308</v>
      </c>
      <c r="BT37" s="11" t="s">
        <v>2331</v>
      </c>
      <c r="BU37" s="11" t="s">
        <v>2330</v>
      </c>
      <c r="BW37" s="1" t="s">
        <v>2322</v>
      </c>
      <c r="BX37" s="1" t="s">
        <v>2304</v>
      </c>
      <c r="BY37" s="1" t="s">
        <v>2336</v>
      </c>
      <c r="BZ37" s="1" t="s">
        <v>2312</v>
      </c>
    </row>
    <row r="38" spans="1:78" x14ac:dyDescent="0.2">
      <c r="A38" s="36">
        <v>35</v>
      </c>
      <c r="B38" s="265">
        <v>6.3416878333936175E-3</v>
      </c>
      <c r="C38" s="266">
        <v>5.3074550720204365E-3</v>
      </c>
      <c r="D38" s="266">
        <v>5.6749642178315135E-3</v>
      </c>
      <c r="E38" s="266">
        <v>7.6307414768289365E-3</v>
      </c>
      <c r="F38" s="266">
        <v>8.7347179896927057E-3</v>
      </c>
      <c r="G38" s="266">
        <v>7.1511733510282874E-3</v>
      </c>
      <c r="H38" s="266">
        <v>7.7216920671740932E-3</v>
      </c>
      <c r="I38" s="266">
        <v>6.406037423542876E-3</v>
      </c>
      <c r="J38" s="266">
        <v>6.8429729326829987E-3</v>
      </c>
      <c r="K38" s="266">
        <v>7.8822417163307377E-3</v>
      </c>
      <c r="L38" s="266">
        <v>8.205351630309405E-3</v>
      </c>
      <c r="M38" s="266">
        <v>7.0418356806106553E-3</v>
      </c>
      <c r="N38" s="266">
        <v>7.6454531531577443E-3</v>
      </c>
      <c r="O38" s="266">
        <v>6.6283491184812582E-3</v>
      </c>
      <c r="P38" s="266">
        <v>7.1194986781343136E-3</v>
      </c>
      <c r="Q38" s="266">
        <v>7.6580310126665241E-3</v>
      </c>
      <c r="R38" s="266">
        <v>6.6021341520038383E-3</v>
      </c>
      <c r="S38" s="266">
        <v>8.2240998755065686E-3</v>
      </c>
      <c r="T38" s="266">
        <v>7.6242383556228916E-3</v>
      </c>
      <c r="U38" s="266">
        <v>7.2350500136412945E-3</v>
      </c>
      <c r="V38" s="266">
        <v>8.4850184485906078E-3</v>
      </c>
      <c r="W38" s="266">
        <v>7.7272181613513629E-3</v>
      </c>
      <c r="X38" s="266">
        <v>7.9954637121186674E-3</v>
      </c>
      <c r="Y38" s="266">
        <v>6.4638578168388318E-3</v>
      </c>
      <c r="Z38" s="266">
        <v>7.3117929224841231E-3</v>
      </c>
      <c r="AA38" s="266">
        <v>7.8557861192687581E-3</v>
      </c>
      <c r="AB38" s="266">
        <v>8.8074239218289517E-3</v>
      </c>
      <c r="AC38" s="266">
        <v>7.1063537616891537E-3</v>
      </c>
      <c r="AD38" s="266">
        <v>7.2196130274286624E-3</v>
      </c>
      <c r="AE38" s="266">
        <v>7.1180491042843706E-3</v>
      </c>
      <c r="AF38" s="266">
        <v>6.5630983492681403E-3</v>
      </c>
      <c r="AG38" s="266">
        <v>7.0189822209271403E-3</v>
      </c>
      <c r="AH38" s="266">
        <v>7.2462620485510415E-3</v>
      </c>
      <c r="AI38" s="266"/>
      <c r="AJ38" s="266">
        <v>7.1951835464583794E-3</v>
      </c>
      <c r="AK38" s="266">
        <v>8.610467075412135E-3</v>
      </c>
      <c r="AL38" s="266">
        <v>7.3437511904923536E-3</v>
      </c>
      <c r="AM38" s="266">
        <v>8.3336034591024906E-3</v>
      </c>
      <c r="AO38" s="11" t="s">
        <v>2310</v>
      </c>
      <c r="AP38" s="11" t="s">
        <v>2323</v>
      </c>
      <c r="AQ38" s="11" t="s">
        <v>2325</v>
      </c>
      <c r="AR38" s="11" t="s">
        <v>2328</v>
      </c>
      <c r="AS38" s="11" t="s">
        <v>1991</v>
      </c>
      <c r="AT38" s="11" t="s">
        <v>2327</v>
      </c>
      <c r="AU38" s="11" t="s">
        <v>2302</v>
      </c>
      <c r="AV38" s="11" t="s">
        <v>2336</v>
      </c>
      <c r="AW38" s="11" t="s">
        <v>1980</v>
      </c>
      <c r="AX38" s="11" t="s">
        <v>2304</v>
      </c>
      <c r="AY38" s="11" t="s">
        <v>2320</v>
      </c>
      <c r="AZ38" s="11" t="s">
        <v>2331</v>
      </c>
      <c r="BA38" s="11" t="s">
        <v>2330</v>
      </c>
      <c r="BB38" s="11" t="s">
        <v>2299</v>
      </c>
      <c r="BC38" s="11" t="s">
        <v>2298</v>
      </c>
      <c r="BD38" s="11" t="s">
        <v>2025</v>
      </c>
      <c r="BE38" s="11" t="s">
        <v>2009</v>
      </c>
      <c r="BF38" s="11" t="s">
        <v>2010</v>
      </c>
      <c r="BG38" s="11" t="s">
        <v>2296</v>
      </c>
      <c r="BH38" s="11" t="s">
        <v>2329</v>
      </c>
      <c r="BI38" s="11" t="s">
        <v>2330</v>
      </c>
      <c r="BJ38" s="11" t="s">
        <v>2332</v>
      </c>
      <c r="BK38" s="11" t="s">
        <v>2336</v>
      </c>
      <c r="BL38" s="11" t="s">
        <v>2175</v>
      </c>
      <c r="BM38" s="11" t="s">
        <v>2330</v>
      </c>
      <c r="BN38" s="11" t="s">
        <v>1991</v>
      </c>
      <c r="BO38" s="11" t="s">
        <v>2312</v>
      </c>
      <c r="BP38" s="11" t="s">
        <v>2173</v>
      </c>
      <c r="BQ38" s="11" t="s">
        <v>2329</v>
      </c>
      <c r="BR38" s="11" t="s">
        <v>2007</v>
      </c>
      <c r="BS38" s="11" t="s">
        <v>2007</v>
      </c>
      <c r="BT38" s="11" t="s">
        <v>2308</v>
      </c>
      <c r="BU38" s="11" t="s">
        <v>2324</v>
      </c>
      <c r="BW38" s="1" t="s">
        <v>2328</v>
      </c>
      <c r="BX38" s="1" t="s">
        <v>2219</v>
      </c>
      <c r="BY38" s="1" t="s">
        <v>2296</v>
      </c>
      <c r="BZ38" s="1" t="s">
        <v>2175</v>
      </c>
    </row>
    <row r="39" spans="1:78" x14ac:dyDescent="0.2">
      <c r="A39" s="36">
        <v>36</v>
      </c>
      <c r="B39" s="265">
        <v>5.909517511571029E-3</v>
      </c>
      <c r="C39" s="266">
        <v>4.9414215309337723E-3</v>
      </c>
      <c r="D39" s="266">
        <v>5.6749545453914849E-3</v>
      </c>
      <c r="E39" s="266">
        <v>7.2840485547180497E-3</v>
      </c>
      <c r="F39" s="266">
        <v>7.9754457989107824E-3</v>
      </c>
      <c r="G39" s="266">
        <v>7.1511015469733971E-3</v>
      </c>
      <c r="H39" s="266">
        <v>7.400222416551595E-3</v>
      </c>
      <c r="I39" s="266">
        <v>6.4059949755637538E-3</v>
      </c>
      <c r="J39" s="266">
        <v>6.8425165744791169E-3</v>
      </c>
      <c r="K39" s="266">
        <v>7.5234839128709013E-3</v>
      </c>
      <c r="L39" s="266">
        <v>7.9320551997600769E-3</v>
      </c>
      <c r="M39" s="266">
        <v>6.7813004965188838E-3</v>
      </c>
      <c r="N39" s="266">
        <v>7.1181575155539172E-3</v>
      </c>
      <c r="O39" s="266">
        <v>6.6282974545284921E-3</v>
      </c>
      <c r="P39" s="266">
        <v>7.1194399057993574E-3</v>
      </c>
      <c r="Q39" s="266">
        <v>7.6579950867517853E-3</v>
      </c>
      <c r="R39" s="266">
        <v>6.0945956134081537E-3</v>
      </c>
      <c r="S39" s="266">
        <v>7.614726929993351E-3</v>
      </c>
      <c r="T39" s="266">
        <v>6.7445828458991474E-3</v>
      </c>
      <c r="U39" s="266">
        <v>6.9336994297473468E-3</v>
      </c>
      <c r="V39" s="266">
        <v>8.484982081965086E-3</v>
      </c>
      <c r="W39" s="266">
        <v>7.3760673679128461E-3</v>
      </c>
      <c r="X39" s="266">
        <v>7.5517712571441823E-3</v>
      </c>
      <c r="Y39" s="266">
        <v>6.4638277801709271E-3</v>
      </c>
      <c r="Z39" s="266">
        <v>6.8556065813573392E-3</v>
      </c>
      <c r="AA39" s="266">
        <v>7.5284461021490725E-3</v>
      </c>
      <c r="AB39" s="266">
        <v>8.8069470325020122E-3</v>
      </c>
      <c r="AC39" s="266">
        <v>7.105710217226959E-3</v>
      </c>
      <c r="AD39" s="266">
        <v>7.2195972549346371E-3</v>
      </c>
      <c r="AE39" s="266">
        <v>6.7797010692958815E-3</v>
      </c>
      <c r="AF39" s="266">
        <v>6.5629969208448741E-3</v>
      </c>
      <c r="AG39" s="266">
        <v>7.0187533653318767E-3</v>
      </c>
      <c r="AH39" s="266">
        <v>7.245866414477802E-3</v>
      </c>
      <c r="AI39" s="266"/>
      <c r="AJ39" s="266">
        <v>6.9198433990210187E-3</v>
      </c>
      <c r="AK39" s="266">
        <v>7.0409387496080883E-3</v>
      </c>
      <c r="AL39" s="266">
        <v>7.1042881952185872E-3</v>
      </c>
      <c r="AM39" s="266">
        <v>8.2091289711136942E-3</v>
      </c>
      <c r="AO39" s="11" t="s">
        <v>2295</v>
      </c>
      <c r="AP39" s="11" t="s">
        <v>2018</v>
      </c>
      <c r="AQ39" s="11" t="s">
        <v>2023</v>
      </c>
      <c r="AR39" s="11" t="s">
        <v>2308</v>
      </c>
      <c r="AS39" s="11" t="s">
        <v>2015</v>
      </c>
      <c r="AT39" s="11" t="s">
        <v>2325</v>
      </c>
      <c r="AU39" s="11" t="s">
        <v>2330</v>
      </c>
      <c r="AV39" s="11" t="s">
        <v>2319</v>
      </c>
      <c r="AW39" s="11" t="s">
        <v>2332</v>
      </c>
      <c r="AX39" s="11" t="s">
        <v>2018</v>
      </c>
      <c r="AY39" s="11" t="s">
        <v>2326</v>
      </c>
      <c r="AZ39" s="11" t="s">
        <v>2329</v>
      </c>
      <c r="BA39" s="11" t="s">
        <v>2308</v>
      </c>
      <c r="BB39" s="11" t="s">
        <v>2328</v>
      </c>
      <c r="BC39" s="11" t="s">
        <v>2342</v>
      </c>
      <c r="BD39" s="11" t="s">
        <v>2010</v>
      </c>
      <c r="BE39" s="11" t="s">
        <v>2336</v>
      </c>
      <c r="BF39" s="11" t="s">
        <v>2332</v>
      </c>
      <c r="BG39" s="11" t="s">
        <v>2319</v>
      </c>
      <c r="BH39" s="11" t="s">
        <v>2311</v>
      </c>
      <c r="BI39" s="11" t="s">
        <v>1991</v>
      </c>
      <c r="BJ39" s="11" t="s">
        <v>2312</v>
      </c>
      <c r="BK39" s="11" t="s">
        <v>2327</v>
      </c>
      <c r="BL39" s="11" t="s">
        <v>2337</v>
      </c>
      <c r="BM39" s="11" t="s">
        <v>2009</v>
      </c>
      <c r="BN39" s="11" t="s">
        <v>2330</v>
      </c>
      <c r="BO39" s="11" t="s">
        <v>2291</v>
      </c>
      <c r="BP39" s="11" t="s">
        <v>2296</v>
      </c>
      <c r="BQ39" s="11" t="s">
        <v>2322</v>
      </c>
      <c r="BR39" s="11" t="s">
        <v>2332</v>
      </c>
      <c r="BS39" s="11" t="s">
        <v>2328</v>
      </c>
      <c r="BT39" s="11" t="s">
        <v>2322</v>
      </c>
      <c r="BU39" s="11" t="s">
        <v>2320</v>
      </c>
      <c r="BW39" s="1" t="s">
        <v>2007</v>
      </c>
      <c r="BX39" s="1" t="s">
        <v>2312</v>
      </c>
      <c r="BY39" s="1" t="s">
        <v>2331</v>
      </c>
      <c r="BZ39" s="1" t="s">
        <v>2330</v>
      </c>
    </row>
    <row r="40" spans="1:78" x14ac:dyDescent="0.2">
      <c r="A40" s="36">
        <v>37</v>
      </c>
      <c r="B40" s="265">
        <v>5.7651596475111625E-3</v>
      </c>
      <c r="C40" s="266">
        <v>4.9413228327622981E-3</v>
      </c>
      <c r="D40" s="266">
        <v>5.6747570647447407E-3</v>
      </c>
      <c r="E40" s="266">
        <v>7.2837349604749045E-3</v>
      </c>
      <c r="F40" s="266">
        <v>7.5955056112979183E-3</v>
      </c>
      <c r="G40" s="266">
        <v>6.4361380475683339E-3</v>
      </c>
      <c r="H40" s="266">
        <v>6.4346890352221546E-3</v>
      </c>
      <c r="I40" s="266">
        <v>6.4058976103088007E-3</v>
      </c>
      <c r="J40" s="266">
        <v>6.3867304226208595E-3</v>
      </c>
      <c r="K40" s="266">
        <v>7.1652863231392427E-3</v>
      </c>
      <c r="L40" s="266">
        <v>6.5645781486629601E-3</v>
      </c>
      <c r="M40" s="266">
        <v>6.7810850294793704E-3</v>
      </c>
      <c r="N40" s="266">
        <v>6.3271535843671548E-3</v>
      </c>
      <c r="O40" s="266">
        <v>6.5399850888287992E-3</v>
      </c>
      <c r="P40" s="266">
        <v>7.1188965410906423E-3</v>
      </c>
      <c r="Q40" s="266">
        <v>7.4564351229434557E-3</v>
      </c>
      <c r="R40" s="266">
        <v>6.0943478490743073E-3</v>
      </c>
      <c r="S40" s="266">
        <v>7.3102771645861663E-3</v>
      </c>
      <c r="T40" s="266">
        <v>6.7445617166380272E-3</v>
      </c>
      <c r="U40" s="266">
        <v>6.9336074447154785E-3</v>
      </c>
      <c r="V40" s="266">
        <v>7.9711266961722243E-3</v>
      </c>
      <c r="W40" s="266">
        <v>7.3758529056437974E-3</v>
      </c>
      <c r="X40" s="266">
        <v>7.1076036358451626E-3</v>
      </c>
      <c r="Y40" s="266">
        <v>6.4636998101248039E-3</v>
      </c>
      <c r="Z40" s="266">
        <v>6.854839878126193E-3</v>
      </c>
      <c r="AA40" s="266">
        <v>7.2007854776794814E-3</v>
      </c>
      <c r="AB40" s="266">
        <v>8.4680795451169896E-3</v>
      </c>
      <c r="AC40" s="266">
        <v>6.5981509856064919E-3</v>
      </c>
      <c r="AD40" s="266">
        <v>6.8190818273759536E-3</v>
      </c>
      <c r="AE40" s="266">
        <v>6.7790353638081287E-3</v>
      </c>
      <c r="AF40" s="266">
        <v>6.217386685756437E-3</v>
      </c>
      <c r="AG40" s="266">
        <v>6.4794542484780653E-3</v>
      </c>
      <c r="AH40" s="266">
        <v>6.8198655411024376E-3</v>
      </c>
      <c r="AI40" s="266"/>
      <c r="AJ40" s="266">
        <v>6.7363456376640426E-3</v>
      </c>
      <c r="AK40" s="266">
        <v>6.9065222110535635E-3</v>
      </c>
      <c r="AL40" s="266">
        <v>6.4656857131162419E-3</v>
      </c>
      <c r="AM40" s="266">
        <v>6.8826416064574946E-3</v>
      </c>
      <c r="AO40" s="11" t="s">
        <v>2329</v>
      </c>
      <c r="AP40" s="11" t="s">
        <v>2330</v>
      </c>
      <c r="AQ40" s="11" t="s">
        <v>2308</v>
      </c>
      <c r="AR40" s="11" t="s">
        <v>2007</v>
      </c>
      <c r="AS40" s="11" t="s">
        <v>2173</v>
      </c>
      <c r="AT40" s="11" t="s">
        <v>2329</v>
      </c>
      <c r="AU40" s="11" t="s">
        <v>2336</v>
      </c>
      <c r="AV40" s="11" t="s">
        <v>2327</v>
      </c>
      <c r="AW40" s="11" t="s">
        <v>2296</v>
      </c>
      <c r="AX40" s="11" t="s">
        <v>2175</v>
      </c>
      <c r="AY40" s="11" t="s">
        <v>2319</v>
      </c>
      <c r="AZ40" s="11" t="s">
        <v>2327</v>
      </c>
      <c r="BA40" s="11" t="s">
        <v>2328</v>
      </c>
      <c r="BB40" s="11" t="s">
        <v>2330</v>
      </c>
      <c r="BC40" s="11" t="s">
        <v>2175</v>
      </c>
      <c r="BD40" s="11" t="s">
        <v>2296</v>
      </c>
      <c r="BE40" s="11" t="s">
        <v>2296</v>
      </c>
      <c r="BF40" s="11" t="s">
        <v>2312</v>
      </c>
      <c r="BG40" s="11" t="s">
        <v>2334</v>
      </c>
      <c r="BH40" s="11" t="s">
        <v>2331</v>
      </c>
      <c r="BI40" s="11" t="s">
        <v>2010</v>
      </c>
      <c r="BJ40" s="11" t="s">
        <v>2334</v>
      </c>
      <c r="BK40" s="11" t="s">
        <v>2319</v>
      </c>
      <c r="BL40" s="11" t="s">
        <v>2330</v>
      </c>
      <c r="BM40" s="11" t="s">
        <v>2337</v>
      </c>
      <c r="BN40" s="11" t="s">
        <v>2326</v>
      </c>
      <c r="BO40" s="11" t="s">
        <v>2330</v>
      </c>
      <c r="BP40" s="11" t="s">
        <v>2329</v>
      </c>
      <c r="BQ40" s="11" t="s">
        <v>2336</v>
      </c>
      <c r="BR40" s="11" t="s">
        <v>2324</v>
      </c>
      <c r="BS40" s="11" t="s">
        <v>2315</v>
      </c>
      <c r="BT40" s="11" t="s">
        <v>2291</v>
      </c>
      <c r="BU40" s="11" t="s">
        <v>2175</v>
      </c>
      <c r="BW40" s="1" t="s">
        <v>2320</v>
      </c>
      <c r="BX40" s="1" t="s">
        <v>2332</v>
      </c>
      <c r="BY40" s="1" t="s">
        <v>2308</v>
      </c>
      <c r="BZ40" s="1" t="s">
        <v>2323</v>
      </c>
    </row>
    <row r="41" spans="1:78" x14ac:dyDescent="0.2">
      <c r="A41" s="36">
        <v>38</v>
      </c>
      <c r="B41" s="265">
        <v>5.3329439600045625E-3</v>
      </c>
      <c r="C41" s="266">
        <v>4.941217923620623E-3</v>
      </c>
      <c r="D41" s="266">
        <v>5.2020287820907507E-3</v>
      </c>
      <c r="E41" s="266">
        <v>6.9365839869555551E-3</v>
      </c>
      <c r="F41" s="266">
        <v>6.4561508931475541E-3</v>
      </c>
      <c r="G41" s="266">
        <v>5.9591963750895921E-3</v>
      </c>
      <c r="H41" s="266">
        <v>6.4346085529351305E-3</v>
      </c>
      <c r="I41" s="266">
        <v>6.0855613219715455E-3</v>
      </c>
      <c r="J41" s="266">
        <v>6.3866461276847891E-3</v>
      </c>
      <c r="K41" s="266">
        <v>6.0907734141871454E-3</v>
      </c>
      <c r="L41" s="266">
        <v>6.2910095132119245E-3</v>
      </c>
      <c r="M41" s="266">
        <v>6.5202969735001807E-3</v>
      </c>
      <c r="N41" s="266">
        <v>6.0634810998901516E-3</v>
      </c>
      <c r="O41" s="266">
        <v>6.3632051437788632E-3</v>
      </c>
      <c r="P41" s="266">
        <v>5.8254303225873313E-3</v>
      </c>
      <c r="Q41" s="266">
        <v>7.4563824554606806E-3</v>
      </c>
      <c r="R41" s="266">
        <v>6.093947414631741E-3</v>
      </c>
      <c r="S41" s="266">
        <v>7.005419543329428E-3</v>
      </c>
      <c r="T41" s="266">
        <v>6.7444814071765677E-3</v>
      </c>
      <c r="U41" s="266">
        <v>6.632287524033516E-3</v>
      </c>
      <c r="V41" s="266">
        <v>7.7140116439052804E-3</v>
      </c>
      <c r="W41" s="266">
        <v>7.0243654294393377E-3</v>
      </c>
      <c r="X41" s="266">
        <v>6.6636752463853583E-3</v>
      </c>
      <c r="Y41" s="266">
        <v>6.1409553323684401E-3</v>
      </c>
      <c r="Z41" s="266">
        <v>6.3980290978523724E-3</v>
      </c>
      <c r="AA41" s="266">
        <v>7.200731361983792E-3</v>
      </c>
      <c r="AB41" s="266">
        <v>8.1294590276821677E-3</v>
      </c>
      <c r="AC41" s="266">
        <v>6.0909831013488246E-3</v>
      </c>
      <c r="AD41" s="266">
        <v>6.8185351233332791E-3</v>
      </c>
      <c r="AE41" s="266">
        <v>6.4406021546515547E-3</v>
      </c>
      <c r="AF41" s="266">
        <v>6.2171962926093798E-3</v>
      </c>
      <c r="AG41" s="266">
        <v>6.4791628507378076E-3</v>
      </c>
      <c r="AH41" s="266">
        <v>6.3933694367769387E-3</v>
      </c>
      <c r="AI41" s="266"/>
      <c r="AJ41" s="266">
        <v>6.5712022943051332E-3</v>
      </c>
      <c r="AK41" s="266">
        <v>6.7717847935671897E-3</v>
      </c>
      <c r="AL41" s="266">
        <v>6.4656389796504399E-3</v>
      </c>
      <c r="AM41" s="266">
        <v>6.6753649441660999E-3</v>
      </c>
      <c r="AO41" s="11" t="s">
        <v>2019</v>
      </c>
      <c r="AP41" s="11" t="s">
        <v>2299</v>
      </c>
      <c r="AQ41" s="11" t="s">
        <v>2025</v>
      </c>
      <c r="AR41" s="11" t="s">
        <v>2320</v>
      </c>
      <c r="AS41" s="11" t="s">
        <v>2343</v>
      </c>
      <c r="AT41" s="11" t="s">
        <v>2344</v>
      </c>
      <c r="AU41" s="11" t="s">
        <v>2320</v>
      </c>
      <c r="AV41" s="11" t="s">
        <v>2007</v>
      </c>
      <c r="AW41" s="11" t="s">
        <v>2320</v>
      </c>
      <c r="AX41" s="11" t="s">
        <v>2009</v>
      </c>
      <c r="AY41" s="11" t="s">
        <v>2316</v>
      </c>
      <c r="AZ41" s="11" t="s">
        <v>2296</v>
      </c>
      <c r="BA41" s="11" t="s">
        <v>2320</v>
      </c>
      <c r="BB41" s="11" t="s">
        <v>1991</v>
      </c>
      <c r="BC41" s="11" t="s">
        <v>2339</v>
      </c>
      <c r="BD41" s="11" t="s">
        <v>2340</v>
      </c>
      <c r="BE41" s="11" t="s">
        <v>2339</v>
      </c>
      <c r="BF41" s="11" t="s">
        <v>2337</v>
      </c>
      <c r="BG41" s="11" t="s">
        <v>2329</v>
      </c>
      <c r="BH41" s="11" t="s">
        <v>2339</v>
      </c>
      <c r="BI41" s="11" t="s">
        <v>2332</v>
      </c>
      <c r="BJ41" s="11" t="s">
        <v>2010</v>
      </c>
      <c r="BK41" s="11" t="s">
        <v>2009</v>
      </c>
      <c r="BL41" s="11" t="s">
        <v>2332</v>
      </c>
      <c r="BM41" s="11" t="s">
        <v>2332</v>
      </c>
      <c r="BN41" s="11" t="s">
        <v>2339</v>
      </c>
      <c r="BO41" s="11" t="s">
        <v>2173</v>
      </c>
      <c r="BP41" s="11" t="s">
        <v>2175</v>
      </c>
      <c r="BQ41" s="11" t="s">
        <v>2326</v>
      </c>
      <c r="BR41" s="11" t="s">
        <v>2339</v>
      </c>
      <c r="BS41" s="11" t="s">
        <v>2324</v>
      </c>
      <c r="BT41" s="11" t="s">
        <v>2312</v>
      </c>
      <c r="BU41" s="11" t="s">
        <v>2334</v>
      </c>
      <c r="BW41" s="1" t="s">
        <v>2327</v>
      </c>
      <c r="BX41" s="1" t="s">
        <v>2334</v>
      </c>
      <c r="BY41" s="1" t="s">
        <v>2175</v>
      </c>
      <c r="BZ41" s="1" t="s">
        <v>2010</v>
      </c>
    </row>
    <row r="42" spans="1:78" x14ac:dyDescent="0.2">
      <c r="A42" s="36">
        <v>39</v>
      </c>
      <c r="B42" s="265">
        <v>5.3329006473724818E-3</v>
      </c>
      <c r="C42" s="266">
        <v>4.7581894757257343E-3</v>
      </c>
      <c r="D42" s="266">
        <v>4.9655976945770777E-3</v>
      </c>
      <c r="E42" s="266">
        <v>6.5902866099138034E-3</v>
      </c>
      <c r="F42" s="266">
        <v>6.0767526294704709E-3</v>
      </c>
      <c r="G42" s="266">
        <v>5.9591210112984487E-3</v>
      </c>
      <c r="H42" s="266">
        <v>6.1130764162831809E-3</v>
      </c>
      <c r="I42" s="266">
        <v>5.7653806317665363E-3</v>
      </c>
      <c r="J42" s="266">
        <v>6.3865687537916251E-3</v>
      </c>
      <c r="K42" s="266">
        <v>6.0907715371721219E-3</v>
      </c>
      <c r="L42" s="266">
        <v>6.2906894122764182E-3</v>
      </c>
      <c r="M42" s="266">
        <v>6.2594740079676154E-3</v>
      </c>
      <c r="N42" s="266">
        <v>5.8002039732908484E-3</v>
      </c>
      <c r="O42" s="266">
        <v>6.2747892348878039E-3</v>
      </c>
      <c r="P42" s="266">
        <v>5.8252362363386103E-3</v>
      </c>
      <c r="Q42" s="266">
        <v>6.448850143285511E-3</v>
      </c>
      <c r="R42" s="266">
        <v>5.5867162180492109E-3</v>
      </c>
      <c r="S42" s="266">
        <v>7.0052651239152827E-3</v>
      </c>
      <c r="T42" s="266">
        <v>5.8650515204549895E-3</v>
      </c>
      <c r="U42" s="266">
        <v>6.330810920520233E-3</v>
      </c>
      <c r="V42" s="266">
        <v>6.9426011605730354E-3</v>
      </c>
      <c r="W42" s="266">
        <v>6.6735692203526778E-3</v>
      </c>
      <c r="X42" s="266">
        <v>5.7751114482261856E-3</v>
      </c>
      <c r="Y42" s="266">
        <v>5.8175399337575704E-3</v>
      </c>
      <c r="Z42" s="266">
        <v>5.4844613291493574E-3</v>
      </c>
      <c r="AA42" s="266">
        <v>6.873900229796206E-3</v>
      </c>
      <c r="AB42" s="266">
        <v>7.7907021198043401E-3</v>
      </c>
      <c r="AC42" s="266">
        <v>6.0907921069062272E-3</v>
      </c>
      <c r="AD42" s="266">
        <v>6.8185247807126979E-3</v>
      </c>
      <c r="AE42" s="266">
        <v>5.7627938852088329E-3</v>
      </c>
      <c r="AF42" s="266">
        <v>5.1809252170636625E-3</v>
      </c>
      <c r="AG42" s="266">
        <v>6.4789942330340244E-3</v>
      </c>
      <c r="AH42" s="266">
        <v>5.9675623053206039E-3</v>
      </c>
      <c r="AI42" s="266"/>
      <c r="AJ42" s="266">
        <v>6.1673236962755396E-3</v>
      </c>
      <c r="AK42" s="266">
        <v>6.5925161316688005E-3</v>
      </c>
      <c r="AL42" s="266">
        <v>6.3060171210600818E-3</v>
      </c>
      <c r="AM42" s="266">
        <v>6.5095555586515289E-3</v>
      </c>
      <c r="AO42" s="11" t="s">
        <v>2320</v>
      </c>
      <c r="AP42" s="11" t="s">
        <v>2326</v>
      </c>
      <c r="AQ42" s="11" t="s">
        <v>2326</v>
      </c>
      <c r="AR42" s="11" t="s">
        <v>2023</v>
      </c>
      <c r="AS42" s="11" t="s">
        <v>2334</v>
      </c>
      <c r="AT42" s="11" t="s">
        <v>2007</v>
      </c>
      <c r="AU42" s="11" t="s">
        <v>2310</v>
      </c>
      <c r="AV42" s="11" t="s">
        <v>2326</v>
      </c>
      <c r="AW42" s="11" t="s">
        <v>2319</v>
      </c>
      <c r="AX42" s="11" t="s">
        <v>2323</v>
      </c>
      <c r="AY42" s="11" t="s">
        <v>2007</v>
      </c>
      <c r="AZ42" s="11" t="s">
        <v>2323</v>
      </c>
      <c r="BA42" s="11" t="s">
        <v>2345</v>
      </c>
      <c r="BB42" s="11" t="s">
        <v>2025</v>
      </c>
      <c r="BC42" s="11" t="s">
        <v>2009</v>
      </c>
      <c r="BD42" s="11" t="s">
        <v>2336</v>
      </c>
      <c r="BE42" s="11" t="s">
        <v>2291</v>
      </c>
      <c r="BF42" s="11" t="s">
        <v>2330</v>
      </c>
      <c r="BG42" s="11" t="s">
        <v>2346</v>
      </c>
      <c r="BH42" s="11" t="s">
        <v>2326</v>
      </c>
      <c r="BI42" s="11" t="s">
        <v>2334</v>
      </c>
      <c r="BJ42" s="11" t="s">
        <v>2339</v>
      </c>
      <c r="BK42" s="11" t="s">
        <v>2326</v>
      </c>
      <c r="BL42" s="11" t="s">
        <v>2219</v>
      </c>
      <c r="BM42" s="11" t="s">
        <v>2007</v>
      </c>
      <c r="BN42" s="11" t="s">
        <v>2291</v>
      </c>
      <c r="BO42" s="11" t="s">
        <v>2219</v>
      </c>
      <c r="BP42" s="11" t="s">
        <v>2334</v>
      </c>
      <c r="BQ42" s="11" t="s">
        <v>2296</v>
      </c>
      <c r="BR42" s="11" t="s">
        <v>2296</v>
      </c>
      <c r="BS42" s="11" t="s">
        <v>2009</v>
      </c>
      <c r="BT42" s="11" t="s">
        <v>2336</v>
      </c>
      <c r="BU42" s="11" t="s">
        <v>2009</v>
      </c>
      <c r="BW42" s="1" t="s">
        <v>2326</v>
      </c>
      <c r="BX42" s="1" t="s">
        <v>2308</v>
      </c>
      <c r="BY42" s="1" t="s">
        <v>2329</v>
      </c>
      <c r="BZ42" s="1" t="s">
        <v>2332</v>
      </c>
    </row>
    <row r="43" spans="1:78" x14ac:dyDescent="0.2">
      <c r="A43" s="36">
        <v>40</v>
      </c>
      <c r="B43" s="265">
        <v>5.3328883271348583E-3</v>
      </c>
      <c r="C43" s="266">
        <v>4.3925090690840954E-3</v>
      </c>
      <c r="D43" s="266">
        <v>4.9654682897358809E-3</v>
      </c>
      <c r="E43" s="266">
        <v>6.5900151536010532E-3</v>
      </c>
      <c r="F43" s="266">
        <v>6.0762034250208237E-3</v>
      </c>
      <c r="G43" s="266">
        <v>5.4825704747297165E-3</v>
      </c>
      <c r="H43" s="266">
        <v>5.7915398001405034E-3</v>
      </c>
      <c r="I43" s="266">
        <v>5.7650963872087797E-3</v>
      </c>
      <c r="J43" s="266">
        <v>6.3865297373293349E-3</v>
      </c>
      <c r="K43" s="266">
        <v>6.0905819167174288E-3</v>
      </c>
      <c r="L43" s="266">
        <v>5.7439980416167866E-3</v>
      </c>
      <c r="M43" s="266">
        <v>6.2594095869372866E-3</v>
      </c>
      <c r="N43" s="266">
        <v>5.2727770920407684E-3</v>
      </c>
      <c r="O43" s="266">
        <v>6.0980557830439593E-3</v>
      </c>
      <c r="P43" s="266">
        <v>5.8251990700394496E-3</v>
      </c>
      <c r="Q43" s="266">
        <v>6.448744537208605E-3</v>
      </c>
      <c r="R43" s="266">
        <v>5.5866115939668228E-3</v>
      </c>
      <c r="S43" s="266">
        <v>6.7011855331464551E-3</v>
      </c>
      <c r="T43" s="266">
        <v>5.8650378088026074E-3</v>
      </c>
      <c r="U43" s="266">
        <v>6.3307585772775961E-3</v>
      </c>
      <c r="V43" s="266">
        <v>6.171117191056022E-3</v>
      </c>
      <c r="W43" s="266">
        <v>6.3224573896570766E-3</v>
      </c>
      <c r="X43" s="266">
        <v>5.7750585503253656E-3</v>
      </c>
      <c r="Y43" s="266">
        <v>5.8175332705373674E-3</v>
      </c>
      <c r="Z43" s="266">
        <v>5.4844486655148588E-3</v>
      </c>
      <c r="AA43" s="266">
        <v>6.8733709545756192E-3</v>
      </c>
      <c r="AB43" s="266">
        <v>6.7744983921840399E-3</v>
      </c>
      <c r="AC43" s="266">
        <v>6.0907890103969803E-3</v>
      </c>
      <c r="AD43" s="266">
        <v>6.4176084014871794E-3</v>
      </c>
      <c r="AE43" s="266">
        <v>5.7627440503046851E-3</v>
      </c>
      <c r="AF43" s="266">
        <v>4.8360010648252931E-3</v>
      </c>
      <c r="AG43" s="266">
        <v>6.4789193005995657E-3</v>
      </c>
      <c r="AH43" s="266">
        <v>5.967104883387698E-3</v>
      </c>
      <c r="AI43" s="266"/>
      <c r="AJ43" s="266">
        <v>6.1306484643417767E-3</v>
      </c>
      <c r="AK43" s="266">
        <v>6.4579835949132381E-3</v>
      </c>
      <c r="AL43" s="266">
        <v>6.1465762623019128E-3</v>
      </c>
      <c r="AM43" s="266">
        <v>6.3021724170780509E-3</v>
      </c>
      <c r="AO43" s="11" t="s">
        <v>2347</v>
      </c>
      <c r="AP43" s="11" t="s">
        <v>2344</v>
      </c>
      <c r="AQ43" s="11" t="s">
        <v>2329</v>
      </c>
      <c r="AR43" s="11" t="s">
        <v>2345</v>
      </c>
      <c r="AS43" s="11" t="s">
        <v>2296</v>
      </c>
      <c r="AT43" s="11" t="s">
        <v>2326</v>
      </c>
      <c r="AU43" s="11" t="s">
        <v>2329</v>
      </c>
      <c r="AV43" s="11" t="s">
        <v>2308</v>
      </c>
      <c r="AW43" s="11" t="s">
        <v>2015</v>
      </c>
      <c r="AX43" s="11" t="s">
        <v>2015</v>
      </c>
      <c r="AY43" s="11" t="s">
        <v>2327</v>
      </c>
      <c r="AZ43" s="11" t="s">
        <v>2336</v>
      </c>
      <c r="BA43" s="11" t="s">
        <v>2007</v>
      </c>
      <c r="BB43" s="11" t="s">
        <v>2333</v>
      </c>
      <c r="BC43" s="11" t="s">
        <v>2337</v>
      </c>
      <c r="BD43" s="11" t="s">
        <v>2324</v>
      </c>
      <c r="BE43" s="11" t="s">
        <v>2304</v>
      </c>
      <c r="BF43" s="11" t="s">
        <v>2339</v>
      </c>
      <c r="BG43" s="11" t="s">
        <v>2007</v>
      </c>
      <c r="BH43" s="11" t="s">
        <v>2337</v>
      </c>
      <c r="BI43" s="11" t="s">
        <v>2340</v>
      </c>
      <c r="BJ43" s="11" t="s">
        <v>2337</v>
      </c>
      <c r="BK43" s="11" t="s">
        <v>2308</v>
      </c>
      <c r="BL43" s="11" t="s">
        <v>2304</v>
      </c>
      <c r="BM43" s="11" t="s">
        <v>2329</v>
      </c>
      <c r="BN43" s="11" t="s">
        <v>2331</v>
      </c>
      <c r="BO43" s="11" t="s">
        <v>2334</v>
      </c>
      <c r="BP43" s="11" t="s">
        <v>2308</v>
      </c>
      <c r="BQ43" s="11" t="s">
        <v>2334</v>
      </c>
      <c r="BR43" s="11" t="s">
        <v>2304</v>
      </c>
      <c r="BS43" s="11" t="s">
        <v>2329</v>
      </c>
      <c r="BT43" s="11" t="s">
        <v>2337</v>
      </c>
      <c r="BU43" s="11" t="s">
        <v>2332</v>
      </c>
      <c r="BW43" s="1" t="s">
        <v>2329</v>
      </c>
      <c r="BX43" s="1" t="s">
        <v>2329</v>
      </c>
      <c r="BY43" s="1" t="s">
        <v>2311</v>
      </c>
      <c r="BZ43" s="1" t="s">
        <v>2340</v>
      </c>
    </row>
    <row r="44" spans="1:78" x14ac:dyDescent="0.2">
      <c r="A44" s="36">
        <v>41</v>
      </c>
      <c r="B44" s="265">
        <v>5.3328503772281221E-3</v>
      </c>
      <c r="C44" s="266">
        <v>4.3922409488526496E-3</v>
      </c>
      <c r="D44" s="266">
        <v>4.7292836688231175E-3</v>
      </c>
      <c r="E44" s="266">
        <v>6.2429936516813014E-3</v>
      </c>
      <c r="F44" s="266">
        <v>5.6968936468765712E-3</v>
      </c>
      <c r="G44" s="266">
        <v>5.4825207327961487E-3</v>
      </c>
      <c r="H44" s="266">
        <v>5.4697425219780689E-3</v>
      </c>
      <c r="I44" s="266">
        <v>5.1249753097148583E-3</v>
      </c>
      <c r="J44" s="266">
        <v>6.3863928752241998E-3</v>
      </c>
      <c r="K44" s="266">
        <v>5.7325159717383483E-3</v>
      </c>
      <c r="L44" s="266">
        <v>5.1967799937880522E-3</v>
      </c>
      <c r="M44" s="266">
        <v>5.9987448684995365E-3</v>
      </c>
      <c r="N44" s="266">
        <v>5.0089553452811368E-3</v>
      </c>
      <c r="O44" s="266">
        <v>5.8329720530455841E-3</v>
      </c>
      <c r="P44" s="266">
        <v>5.8251460601412754E-3</v>
      </c>
      <c r="Q44" s="266">
        <v>6.2472447122645606E-3</v>
      </c>
      <c r="R44" s="266">
        <v>5.5862295848794121E-3</v>
      </c>
      <c r="S44" s="266">
        <v>6.70070869220431E-3</v>
      </c>
      <c r="T44" s="266">
        <v>5.8648404283886072E-3</v>
      </c>
      <c r="U44" s="266">
        <v>6.3306661156034005E-3</v>
      </c>
      <c r="V44" s="266">
        <v>5.9138677873014174E-3</v>
      </c>
      <c r="W44" s="266">
        <v>6.3222626567097017E-3</v>
      </c>
      <c r="X44" s="266">
        <v>5.7749135260996114E-3</v>
      </c>
      <c r="Y44" s="266">
        <v>5.8174896741983746E-3</v>
      </c>
      <c r="Z44" s="266">
        <v>5.4843525365110817E-3</v>
      </c>
      <c r="AA44" s="266">
        <v>5.5647228233006501E-3</v>
      </c>
      <c r="AB44" s="266">
        <v>6.436222647676835E-3</v>
      </c>
      <c r="AC44" s="266">
        <v>6.0905832401649471E-3</v>
      </c>
      <c r="AD44" s="266">
        <v>6.4174232245263309E-3</v>
      </c>
      <c r="AE44" s="266">
        <v>5.4236332729776385E-3</v>
      </c>
      <c r="AF44" s="266">
        <v>4.8358934898464958E-3</v>
      </c>
      <c r="AG44" s="266">
        <v>6.4788678036184549E-3</v>
      </c>
      <c r="AH44" s="266">
        <v>5.9669517262602957E-3</v>
      </c>
      <c r="AI44" s="266"/>
      <c r="AJ44" s="266">
        <v>6.1123562546028156E-3</v>
      </c>
      <c r="AK44" s="266">
        <v>6.1440898537109545E-3</v>
      </c>
      <c r="AL44" s="266">
        <v>5.9070157758431925E-3</v>
      </c>
      <c r="AM44" s="266">
        <v>6.2606620581761013E-3</v>
      </c>
      <c r="AO44" s="11" t="s">
        <v>2322</v>
      </c>
      <c r="AP44" s="11" t="s">
        <v>2309</v>
      </c>
      <c r="AQ44" s="11" t="s">
        <v>2340</v>
      </c>
      <c r="AR44" s="11" t="s">
        <v>2326</v>
      </c>
      <c r="AS44" s="11" t="s">
        <v>2331</v>
      </c>
      <c r="AT44" s="11" t="s">
        <v>2310</v>
      </c>
      <c r="AU44" s="11" t="s">
        <v>2340</v>
      </c>
      <c r="AV44" s="11" t="s">
        <v>2009</v>
      </c>
      <c r="AW44" s="11" t="s">
        <v>2311</v>
      </c>
      <c r="AX44" s="11" t="s">
        <v>2219</v>
      </c>
      <c r="AY44" s="11" t="s">
        <v>2318</v>
      </c>
      <c r="AZ44" s="11" t="s">
        <v>2345</v>
      </c>
      <c r="BA44" s="11" t="s">
        <v>2346</v>
      </c>
      <c r="BB44" s="11" t="s">
        <v>2329</v>
      </c>
      <c r="BC44" s="11" t="s">
        <v>2015</v>
      </c>
      <c r="BD44" s="11" t="s">
        <v>2326</v>
      </c>
      <c r="BE44" s="11" t="s">
        <v>2219</v>
      </c>
      <c r="BF44" s="11" t="s">
        <v>2334</v>
      </c>
      <c r="BG44" s="11" t="s">
        <v>2042</v>
      </c>
      <c r="BH44" s="11" t="s">
        <v>2009</v>
      </c>
      <c r="BI44" s="11" t="s">
        <v>2331</v>
      </c>
      <c r="BJ44" s="11" t="s">
        <v>2175</v>
      </c>
      <c r="BK44" s="11" t="s">
        <v>2323</v>
      </c>
      <c r="BL44" s="11" t="s">
        <v>2334</v>
      </c>
      <c r="BM44" s="11" t="s">
        <v>2291</v>
      </c>
      <c r="BN44" s="11" t="s">
        <v>2009</v>
      </c>
      <c r="BO44" s="11" t="s">
        <v>2339</v>
      </c>
      <c r="BP44" s="11" t="s">
        <v>2321</v>
      </c>
      <c r="BQ44" s="11" t="s">
        <v>2308</v>
      </c>
      <c r="BR44" s="11" t="s">
        <v>2337</v>
      </c>
      <c r="BS44" s="11" t="s">
        <v>2037</v>
      </c>
      <c r="BT44" s="11" t="s">
        <v>2009</v>
      </c>
      <c r="BU44" s="11" t="s">
        <v>2015</v>
      </c>
      <c r="BW44" s="1" t="s">
        <v>2318</v>
      </c>
      <c r="BX44" s="1" t="s">
        <v>2331</v>
      </c>
      <c r="BY44" s="1" t="s">
        <v>2334</v>
      </c>
      <c r="BZ44" s="1" t="s">
        <v>2007</v>
      </c>
    </row>
    <row r="45" spans="1:78" x14ac:dyDescent="0.2">
      <c r="A45" s="36">
        <v>42</v>
      </c>
      <c r="B45" s="265">
        <v>5.3328180420260688E-3</v>
      </c>
      <c r="C45" s="266">
        <v>4.3922409416323003E-3</v>
      </c>
      <c r="D45" s="266">
        <v>4.4929326153470691E-3</v>
      </c>
      <c r="E45" s="266">
        <v>5.8963927651445071E-3</v>
      </c>
      <c r="F45" s="266">
        <v>5.6964862414555827E-3</v>
      </c>
      <c r="G45" s="266">
        <v>5.0057524635536386E-3</v>
      </c>
      <c r="H45" s="266">
        <v>5.4692899772339877E-3</v>
      </c>
      <c r="I45" s="266">
        <v>5.12467468923511E-3</v>
      </c>
      <c r="J45" s="266">
        <v>5.9302857208695754E-3</v>
      </c>
      <c r="K45" s="266">
        <v>5.3739522260040839E-3</v>
      </c>
      <c r="L45" s="266">
        <v>4.9230822977346048E-3</v>
      </c>
      <c r="M45" s="266">
        <v>5.7381927688079353E-3</v>
      </c>
      <c r="N45" s="266">
        <v>4.7455445609286022E-3</v>
      </c>
      <c r="O45" s="266">
        <v>5.7445453606992068E-3</v>
      </c>
      <c r="P45" s="266">
        <v>5.8251263197799906E-3</v>
      </c>
      <c r="Q45" s="266">
        <v>6.2471652476060111E-3</v>
      </c>
      <c r="R45" s="266">
        <v>5.5861453801806403E-3</v>
      </c>
      <c r="S45" s="266">
        <v>6.091995905696067E-3</v>
      </c>
      <c r="T45" s="266">
        <v>5.571956098744512E-3</v>
      </c>
      <c r="U45" s="266">
        <v>6.0293234675672346E-3</v>
      </c>
      <c r="V45" s="266">
        <v>5.399947622522383E-3</v>
      </c>
      <c r="W45" s="266">
        <v>6.322008925795106E-3</v>
      </c>
      <c r="X45" s="266">
        <v>5.3308826213982405E-3</v>
      </c>
      <c r="Y45" s="266">
        <v>5.4941809872051176E-3</v>
      </c>
      <c r="Z45" s="266">
        <v>5.4843074457101701E-3</v>
      </c>
      <c r="AA45" s="266">
        <v>5.5643079289241027E-3</v>
      </c>
      <c r="AB45" s="266">
        <v>6.4359869032381339E-3</v>
      </c>
      <c r="AC45" s="266">
        <v>5.5837742534575784E-3</v>
      </c>
      <c r="AD45" s="266">
        <v>5.2146857819540095E-3</v>
      </c>
      <c r="AE45" s="266">
        <v>5.0847906836089677E-3</v>
      </c>
      <c r="AF45" s="266">
        <v>4.835756823433803E-3</v>
      </c>
      <c r="AG45" s="266">
        <v>6.4787240415551169E-3</v>
      </c>
      <c r="AH45" s="266">
        <v>5.5411292854035494E-3</v>
      </c>
      <c r="AI45" s="266"/>
      <c r="AJ45" s="266">
        <v>5.4881876100831518E-3</v>
      </c>
      <c r="AK45" s="266">
        <v>6.1439857299920063E-3</v>
      </c>
      <c r="AL45" s="266">
        <v>5.5079509841572481E-3</v>
      </c>
      <c r="AM45" s="266">
        <v>6.2192090132102331E-3</v>
      </c>
      <c r="AO45" s="11" t="s">
        <v>2013</v>
      </c>
      <c r="AP45" s="11" t="s">
        <v>2328</v>
      </c>
      <c r="AQ45" s="11" t="s">
        <v>2007</v>
      </c>
      <c r="AR45" s="11" t="s">
        <v>2340</v>
      </c>
      <c r="AS45" s="11" t="s">
        <v>2329</v>
      </c>
      <c r="AT45" s="11" t="s">
        <v>2336</v>
      </c>
      <c r="AU45" s="11" t="s">
        <v>2345</v>
      </c>
      <c r="AV45" s="11" t="s">
        <v>1999</v>
      </c>
      <c r="AW45" s="11" t="s">
        <v>2326</v>
      </c>
      <c r="AX45" s="11" t="s">
        <v>2334</v>
      </c>
      <c r="AY45" s="11" t="s">
        <v>2009</v>
      </c>
      <c r="AZ45" s="11" t="s">
        <v>2318</v>
      </c>
      <c r="BA45" s="11" t="s">
        <v>2009</v>
      </c>
      <c r="BB45" s="11" t="s">
        <v>2345</v>
      </c>
      <c r="BC45" s="11" t="s">
        <v>2010</v>
      </c>
      <c r="BD45" s="11" t="s">
        <v>2175</v>
      </c>
      <c r="BE45" s="11" t="s">
        <v>2326</v>
      </c>
      <c r="BF45" s="11" t="s">
        <v>2340</v>
      </c>
      <c r="BG45" s="11" t="s">
        <v>2322</v>
      </c>
      <c r="BH45" s="11" t="s">
        <v>2336</v>
      </c>
      <c r="BI45" s="11" t="s">
        <v>2337</v>
      </c>
      <c r="BJ45" s="11" t="s">
        <v>2336</v>
      </c>
      <c r="BK45" s="11" t="s">
        <v>2337</v>
      </c>
      <c r="BL45" s="11" t="s">
        <v>2025</v>
      </c>
      <c r="BM45" s="11" t="s">
        <v>2175</v>
      </c>
      <c r="BN45" s="11" t="s">
        <v>2010</v>
      </c>
      <c r="BO45" s="11" t="s">
        <v>2331</v>
      </c>
      <c r="BP45" s="11" t="s">
        <v>2339</v>
      </c>
      <c r="BQ45" s="11" t="s">
        <v>2009</v>
      </c>
      <c r="BR45" s="11" t="s">
        <v>2219</v>
      </c>
      <c r="BS45" s="11" t="s">
        <v>2346</v>
      </c>
      <c r="BT45" s="11" t="s">
        <v>2042</v>
      </c>
      <c r="BU45" s="11" t="s">
        <v>2336</v>
      </c>
      <c r="BW45" s="1" t="s">
        <v>2013</v>
      </c>
      <c r="BX45" s="1" t="s">
        <v>2175</v>
      </c>
      <c r="BY45" s="1" t="s">
        <v>2007</v>
      </c>
      <c r="BZ45" s="1" t="s">
        <v>2308</v>
      </c>
    </row>
    <row r="46" spans="1:78" x14ac:dyDescent="0.2">
      <c r="A46" s="36">
        <v>43</v>
      </c>
      <c r="B46" s="265">
        <v>5.3328034711173132E-3</v>
      </c>
      <c r="C46" s="266">
        <v>4.2092854138487045E-3</v>
      </c>
      <c r="D46" s="266">
        <v>4.4927446304877713E-3</v>
      </c>
      <c r="E46" s="266">
        <v>5.5497792546357234E-3</v>
      </c>
      <c r="F46" s="266">
        <v>5.3173422892092122E-3</v>
      </c>
      <c r="G46" s="266">
        <v>4.767323089186459E-3</v>
      </c>
      <c r="H46" s="266">
        <v>4.8264409673304618E-3</v>
      </c>
      <c r="I46" s="266">
        <v>4.8046061982128805E-3</v>
      </c>
      <c r="J46" s="266">
        <v>5.9302023480273768E-3</v>
      </c>
      <c r="K46" s="266">
        <v>5.0162932296882214E-3</v>
      </c>
      <c r="L46" s="266">
        <v>4.9230347171900441E-3</v>
      </c>
      <c r="M46" s="266">
        <v>5.737953494510264E-3</v>
      </c>
      <c r="N46" s="266">
        <v>4.7453297381164451E-3</v>
      </c>
      <c r="O46" s="266">
        <v>5.6562023883353039E-3</v>
      </c>
      <c r="P46" s="266">
        <v>5.8250799457509259E-3</v>
      </c>
      <c r="Q46" s="266">
        <v>6.0459348481462167E-3</v>
      </c>
      <c r="R46" s="266">
        <v>5.5859821617538072E-3</v>
      </c>
      <c r="S46" s="266">
        <v>5.7871599532710099E-3</v>
      </c>
      <c r="T46" s="266">
        <v>5.5719554023352501E-3</v>
      </c>
      <c r="U46" s="266">
        <v>6.0292212116010487E-3</v>
      </c>
      <c r="V46" s="266">
        <v>5.399918627267305E-3</v>
      </c>
      <c r="W46" s="266">
        <v>5.9711043552118414E-3</v>
      </c>
      <c r="X46" s="266">
        <v>5.3307041466089467E-3</v>
      </c>
      <c r="Y46" s="266">
        <v>5.4940912655772386E-3</v>
      </c>
      <c r="Z46" s="266">
        <v>5.4840618276858948E-3</v>
      </c>
      <c r="AA46" s="266">
        <v>5.2374922228619258E-3</v>
      </c>
      <c r="AB46" s="266">
        <v>6.0970113680566887E-3</v>
      </c>
      <c r="AC46" s="266">
        <v>5.0760712958433729E-3</v>
      </c>
      <c r="AD46" s="266">
        <v>5.2146155815927407E-3</v>
      </c>
      <c r="AE46" s="266">
        <v>5.0843324013881289E-3</v>
      </c>
      <c r="AF46" s="266">
        <v>4.4902277237682895E-3</v>
      </c>
      <c r="AG46" s="266">
        <v>6.4787227082075249E-3</v>
      </c>
      <c r="AH46" s="266">
        <v>5.5408255712764039E-3</v>
      </c>
      <c r="AI46" s="266"/>
      <c r="AJ46" s="266">
        <v>5.3230443214996913E-3</v>
      </c>
      <c r="AK46" s="266">
        <v>5.964784177079162E-3</v>
      </c>
      <c r="AL46" s="266">
        <v>5.5077899723522186E-3</v>
      </c>
      <c r="AM46" s="266">
        <v>6.2191481159262407E-3</v>
      </c>
      <c r="AO46" s="11" t="s">
        <v>2023</v>
      </c>
      <c r="AP46" s="11" t="s">
        <v>2336</v>
      </c>
      <c r="AQ46" s="11" t="s">
        <v>2336</v>
      </c>
      <c r="AR46" s="11" t="s">
        <v>2310</v>
      </c>
      <c r="AS46" s="11" t="s">
        <v>2009</v>
      </c>
      <c r="AT46" s="11" t="s">
        <v>2345</v>
      </c>
      <c r="AU46" s="11" t="s">
        <v>2026</v>
      </c>
      <c r="AV46" s="11" t="s">
        <v>2175</v>
      </c>
      <c r="AW46" s="11" t="s">
        <v>2328</v>
      </c>
      <c r="AX46" s="11" t="s">
        <v>2007</v>
      </c>
      <c r="AY46" s="11" t="s">
        <v>2336</v>
      </c>
      <c r="AZ46" s="11" t="s">
        <v>2007</v>
      </c>
      <c r="BA46" s="11" t="s">
        <v>2340</v>
      </c>
      <c r="BB46" s="11" t="s">
        <v>2340</v>
      </c>
      <c r="BC46" s="11" t="s">
        <v>2291</v>
      </c>
      <c r="BD46" s="11" t="s">
        <v>2329</v>
      </c>
      <c r="BE46" s="11" t="s">
        <v>2175</v>
      </c>
      <c r="BF46" s="11" t="s">
        <v>2009</v>
      </c>
      <c r="BG46" s="11" t="s">
        <v>2009</v>
      </c>
      <c r="BH46" s="11" t="s">
        <v>2308</v>
      </c>
      <c r="BI46" s="11" t="s">
        <v>2323</v>
      </c>
      <c r="BJ46" s="11" t="s">
        <v>2308</v>
      </c>
      <c r="BK46" s="11" t="s">
        <v>2342</v>
      </c>
      <c r="BL46" s="11" t="s">
        <v>2324</v>
      </c>
      <c r="BM46" s="11" t="s">
        <v>2336</v>
      </c>
      <c r="BN46" s="11" t="s">
        <v>2296</v>
      </c>
      <c r="BO46" s="11" t="s">
        <v>2010</v>
      </c>
      <c r="BP46" s="11" t="s">
        <v>2320</v>
      </c>
      <c r="BQ46" s="11" t="s">
        <v>2340</v>
      </c>
      <c r="BR46" s="11" t="s">
        <v>2010</v>
      </c>
      <c r="BS46" s="11" t="s">
        <v>1999</v>
      </c>
      <c r="BT46" s="11" t="s">
        <v>2332</v>
      </c>
      <c r="BU46" s="11" t="s">
        <v>2329</v>
      </c>
      <c r="BW46" s="1" t="s">
        <v>2336</v>
      </c>
      <c r="BX46" s="1" t="s">
        <v>2009</v>
      </c>
      <c r="BY46" s="1" t="s">
        <v>2009</v>
      </c>
      <c r="BZ46" s="1" t="s">
        <v>2334</v>
      </c>
    </row>
    <row r="47" spans="1:78" x14ac:dyDescent="0.2">
      <c r="A47" s="36">
        <v>44</v>
      </c>
      <c r="B47" s="265">
        <v>5.1886296280384383E-3</v>
      </c>
      <c r="C47" s="266">
        <v>4.0264266439631853E-3</v>
      </c>
      <c r="D47" s="266">
        <v>4.4925393711635437E-3</v>
      </c>
      <c r="E47" s="266">
        <v>5.5497356423806436E-3</v>
      </c>
      <c r="F47" s="266">
        <v>5.3167816850222711E-3</v>
      </c>
      <c r="G47" s="266">
        <v>4.5291300408734914E-3</v>
      </c>
      <c r="H47" s="266">
        <v>4.8261530766515104E-3</v>
      </c>
      <c r="I47" s="266">
        <v>4.8045128906685844E-3</v>
      </c>
      <c r="J47" s="266">
        <v>5.4744679339364102E-3</v>
      </c>
      <c r="K47" s="266">
        <v>5.0159529315907201E-3</v>
      </c>
      <c r="L47" s="266">
        <v>4.6500408494609497E-3</v>
      </c>
      <c r="M47" s="266">
        <v>5.7378913471954757E-3</v>
      </c>
      <c r="N47" s="266">
        <v>4.7452585550731181E-3</v>
      </c>
      <c r="O47" s="266">
        <v>5.6561002332321305E-3</v>
      </c>
      <c r="P47" s="266">
        <v>5.8243773322156694E-3</v>
      </c>
      <c r="Q47" s="266">
        <v>5.2396069388233229E-3</v>
      </c>
      <c r="R47" s="266">
        <v>5.585902177711659E-3</v>
      </c>
      <c r="S47" s="266">
        <v>5.48294776585578E-3</v>
      </c>
      <c r="T47" s="266">
        <v>5.5718185576070587E-3</v>
      </c>
      <c r="U47" s="266">
        <v>5.7279187830262205E-3</v>
      </c>
      <c r="V47" s="266">
        <v>5.142812646961095E-3</v>
      </c>
      <c r="W47" s="266">
        <v>5.6197836232320395E-3</v>
      </c>
      <c r="X47" s="266">
        <v>4.8869375750633355E-3</v>
      </c>
      <c r="Y47" s="266">
        <v>5.1713774983105729E-3</v>
      </c>
      <c r="Z47" s="266">
        <v>5.4840311621291837E-3</v>
      </c>
      <c r="AA47" s="266">
        <v>5.2373011133002891E-3</v>
      </c>
      <c r="AB47" s="266">
        <v>5.758839987428991E-3</v>
      </c>
      <c r="AC47" s="266">
        <v>5.0760628965580909E-3</v>
      </c>
      <c r="AD47" s="266">
        <v>5.2144567947809486E-3</v>
      </c>
      <c r="AE47" s="266">
        <v>5.0843066215381571E-3</v>
      </c>
      <c r="AF47" s="266">
        <v>4.1452516656973097E-3</v>
      </c>
      <c r="AG47" s="266">
        <v>5.9397462633356468E-3</v>
      </c>
      <c r="AH47" s="266">
        <v>5.5407421870131727E-3</v>
      </c>
      <c r="AI47" s="266"/>
      <c r="AJ47" s="266">
        <v>4.9927381960593051E-3</v>
      </c>
      <c r="AK47" s="266">
        <v>5.9197994512823395E-3</v>
      </c>
      <c r="AL47" s="266">
        <v>5.4281094504076257E-3</v>
      </c>
      <c r="AM47" s="266">
        <v>5.9704644718404599E-3</v>
      </c>
      <c r="AO47" s="11" t="s">
        <v>2326</v>
      </c>
      <c r="AP47" s="11" t="s">
        <v>2294</v>
      </c>
      <c r="AQ47" s="11" t="s">
        <v>2344</v>
      </c>
      <c r="AR47" s="11" t="s">
        <v>2346</v>
      </c>
      <c r="AS47" s="11" t="s">
        <v>2010</v>
      </c>
      <c r="AT47" s="11" t="s">
        <v>2013</v>
      </c>
      <c r="AU47" s="11" t="s">
        <v>2346</v>
      </c>
      <c r="AV47" s="11" t="s">
        <v>2332</v>
      </c>
      <c r="AW47" s="11" t="s">
        <v>2336</v>
      </c>
      <c r="AX47" s="11" t="s">
        <v>2305</v>
      </c>
      <c r="AY47" s="11" t="s">
        <v>1999</v>
      </c>
      <c r="AZ47" s="11" t="s">
        <v>2328</v>
      </c>
      <c r="BA47" s="11" t="s">
        <v>2329</v>
      </c>
      <c r="BB47" s="11" t="s">
        <v>2023</v>
      </c>
      <c r="BC47" s="11" t="s">
        <v>1980</v>
      </c>
      <c r="BD47" s="11" t="s">
        <v>2334</v>
      </c>
      <c r="BE47" s="11" t="s">
        <v>2319</v>
      </c>
      <c r="BF47" s="11" t="s">
        <v>2329</v>
      </c>
      <c r="BG47" s="11" t="s">
        <v>2348</v>
      </c>
      <c r="BH47" s="11" t="s">
        <v>2334</v>
      </c>
      <c r="BI47" s="11" t="s">
        <v>2336</v>
      </c>
      <c r="BJ47" s="11" t="s">
        <v>2329</v>
      </c>
      <c r="BK47" s="11" t="s">
        <v>2007</v>
      </c>
      <c r="BL47" s="11" t="s">
        <v>2020</v>
      </c>
      <c r="BM47" s="11" t="s">
        <v>2346</v>
      </c>
      <c r="BN47" s="11" t="s">
        <v>2310</v>
      </c>
      <c r="BO47" s="11" t="s">
        <v>2007</v>
      </c>
      <c r="BP47" s="11" t="s">
        <v>2340</v>
      </c>
      <c r="BQ47" s="11" t="s">
        <v>2007</v>
      </c>
      <c r="BR47" s="11" t="s">
        <v>2329</v>
      </c>
      <c r="BS47" s="11" t="s">
        <v>2345</v>
      </c>
      <c r="BT47" s="11" t="s">
        <v>2296</v>
      </c>
      <c r="BU47" s="11" t="s">
        <v>2010</v>
      </c>
      <c r="BW47" s="1" t="s">
        <v>2026</v>
      </c>
      <c r="BX47" s="1" t="s">
        <v>2336</v>
      </c>
      <c r="BY47" s="1" t="s">
        <v>2326</v>
      </c>
      <c r="BZ47" s="1" t="s">
        <v>2336</v>
      </c>
    </row>
    <row r="48" spans="1:78" x14ac:dyDescent="0.2">
      <c r="A48" s="36">
        <v>45</v>
      </c>
      <c r="B48" s="265">
        <v>5.0447445970280566E-3</v>
      </c>
      <c r="C48" s="266">
        <v>4.0261511178708879E-3</v>
      </c>
      <c r="D48" s="266">
        <v>4.2564979028993097E-3</v>
      </c>
      <c r="E48" s="266">
        <v>5.2029344308264789E-3</v>
      </c>
      <c r="F48" s="266">
        <v>5.3167328629086033E-3</v>
      </c>
      <c r="G48" s="266">
        <v>4.529057838693955E-3</v>
      </c>
      <c r="H48" s="266">
        <v>4.8261241104978134E-3</v>
      </c>
      <c r="I48" s="266">
        <v>4.484529602369695E-3</v>
      </c>
      <c r="J48" s="266">
        <v>5.4742407861811471E-3</v>
      </c>
      <c r="K48" s="266">
        <v>5.0157403484649811E-3</v>
      </c>
      <c r="L48" s="266">
        <v>4.6499090365664363E-3</v>
      </c>
      <c r="M48" s="266">
        <v>5.4774352887472745E-3</v>
      </c>
      <c r="N48" s="266">
        <v>4.4818689343288764E-3</v>
      </c>
      <c r="O48" s="266">
        <v>5.4794801272013806E-3</v>
      </c>
      <c r="P48" s="266">
        <v>5.177352907900952E-3</v>
      </c>
      <c r="Q48" s="266">
        <v>5.0381771081500016E-3</v>
      </c>
      <c r="R48" s="266">
        <v>5.0787595561504074E-3</v>
      </c>
      <c r="S48" s="266">
        <v>5.4826805911174703E-3</v>
      </c>
      <c r="T48" s="266">
        <v>5.2787082274809854E-3</v>
      </c>
      <c r="U48" s="266">
        <v>5.7279176524003758E-3</v>
      </c>
      <c r="V48" s="266">
        <v>5.1427728711803929E-3</v>
      </c>
      <c r="W48" s="266">
        <v>5.6196921762008533E-3</v>
      </c>
      <c r="X48" s="266">
        <v>4.8868788610963712E-3</v>
      </c>
      <c r="Y48" s="266">
        <v>5.1711788829537971E-3</v>
      </c>
      <c r="Z48" s="266">
        <v>5.4837681042142527E-3</v>
      </c>
      <c r="AA48" s="266">
        <v>5.2372432287267441E-3</v>
      </c>
      <c r="AB48" s="266">
        <v>5.7588206516946024E-3</v>
      </c>
      <c r="AC48" s="266">
        <v>5.0760488235435681E-3</v>
      </c>
      <c r="AD48" s="266">
        <v>4.8137488934671818E-3</v>
      </c>
      <c r="AE48" s="266">
        <v>5.08428914351993E-3</v>
      </c>
      <c r="AF48" s="266">
        <v>4.1449898471104451E-3</v>
      </c>
      <c r="AG48" s="266">
        <v>5.3998645116322625E-3</v>
      </c>
      <c r="AH48" s="266">
        <v>5.1150653295837494E-3</v>
      </c>
      <c r="AI48" s="266"/>
      <c r="AJ48" s="266">
        <v>4.8458070405355633E-3</v>
      </c>
      <c r="AK48" s="266">
        <v>5.6508048914789928E-3</v>
      </c>
      <c r="AL48" s="266">
        <v>5.3482238111851261E-3</v>
      </c>
      <c r="AM48" s="266">
        <v>5.9289915315529395E-3</v>
      </c>
      <c r="AO48" s="11" t="s">
        <v>2340</v>
      </c>
      <c r="AP48" s="11" t="s">
        <v>1991</v>
      </c>
      <c r="AQ48" s="11" t="s">
        <v>2346</v>
      </c>
      <c r="AR48" s="11" t="s">
        <v>2175</v>
      </c>
      <c r="AS48" s="11" t="s">
        <v>2336</v>
      </c>
      <c r="AT48" s="11" t="s">
        <v>2023</v>
      </c>
      <c r="AU48" s="11" t="s">
        <v>2009</v>
      </c>
      <c r="AV48" s="11" t="s">
        <v>2223</v>
      </c>
      <c r="AW48" s="11" t="s">
        <v>2308</v>
      </c>
      <c r="AX48" s="11" t="s">
        <v>2342</v>
      </c>
      <c r="AY48" s="11" t="s">
        <v>2348</v>
      </c>
      <c r="AZ48" s="11" t="s">
        <v>2020</v>
      </c>
      <c r="BA48" s="11" t="s">
        <v>2173</v>
      </c>
      <c r="BB48" s="11" t="s">
        <v>2322</v>
      </c>
      <c r="BC48" s="11" t="s">
        <v>2030</v>
      </c>
      <c r="BD48" s="11" t="s">
        <v>2009</v>
      </c>
      <c r="BE48" s="11" t="s">
        <v>2312</v>
      </c>
      <c r="BF48" s="11" t="s">
        <v>2015</v>
      </c>
      <c r="BG48" s="11" t="s">
        <v>2337</v>
      </c>
      <c r="BH48" s="11" t="s">
        <v>2175</v>
      </c>
      <c r="BI48" s="11" t="s">
        <v>2009</v>
      </c>
      <c r="BJ48" s="11" t="s">
        <v>2015</v>
      </c>
      <c r="BK48" s="11" t="s">
        <v>2332</v>
      </c>
      <c r="BL48" s="11" t="s">
        <v>2007</v>
      </c>
      <c r="BM48" s="11" t="s">
        <v>2296</v>
      </c>
      <c r="BN48" s="11" t="s">
        <v>2345</v>
      </c>
      <c r="BO48" s="11" t="s">
        <v>2296</v>
      </c>
      <c r="BP48" s="11" t="s">
        <v>2007</v>
      </c>
      <c r="BQ48" s="11" t="s">
        <v>2332</v>
      </c>
      <c r="BR48" s="11" t="s">
        <v>2009</v>
      </c>
      <c r="BS48" s="11" t="s">
        <v>2334</v>
      </c>
      <c r="BT48" s="11" t="s">
        <v>2339</v>
      </c>
      <c r="BU48" s="11" t="s">
        <v>2308</v>
      </c>
      <c r="BW48" s="1" t="s">
        <v>2316</v>
      </c>
      <c r="BX48" s="1" t="s">
        <v>2337</v>
      </c>
      <c r="BY48" s="1" t="s">
        <v>2332</v>
      </c>
      <c r="BZ48" s="1" t="s">
        <v>2296</v>
      </c>
    </row>
    <row r="49" spans="1:78" x14ac:dyDescent="0.2">
      <c r="A49" s="36">
        <v>46</v>
      </c>
      <c r="B49" s="265">
        <v>5.0445173296833927E-3</v>
      </c>
      <c r="C49" s="266">
        <v>3.8435001943560683E-3</v>
      </c>
      <c r="D49" s="266">
        <v>3.7836122074922551E-3</v>
      </c>
      <c r="E49" s="266">
        <v>4.8562040406130037E-3</v>
      </c>
      <c r="F49" s="266">
        <v>4.9370219595491526E-3</v>
      </c>
      <c r="G49" s="266">
        <v>4.2908752693868136E-3</v>
      </c>
      <c r="H49" s="266">
        <v>4.8260785939156833E-3</v>
      </c>
      <c r="I49" s="266">
        <v>4.483968246857456E-3</v>
      </c>
      <c r="J49" s="266">
        <v>5.0183258955173778E-3</v>
      </c>
      <c r="K49" s="266">
        <v>5.0157041540891045E-3</v>
      </c>
      <c r="L49" s="266">
        <v>4.6498512135482103E-3</v>
      </c>
      <c r="M49" s="266">
        <v>5.4773808004381312E-3</v>
      </c>
      <c r="N49" s="266">
        <v>3.9544406712066979E-3</v>
      </c>
      <c r="O49" s="266">
        <v>5.4793910969929867E-3</v>
      </c>
      <c r="P49" s="266">
        <v>4.5310444870016999E-3</v>
      </c>
      <c r="Q49" s="266">
        <v>3.8291516856093057E-3</v>
      </c>
      <c r="R49" s="266">
        <v>5.078696828329541E-3</v>
      </c>
      <c r="S49" s="266">
        <v>5.4826719529973986E-3</v>
      </c>
      <c r="T49" s="266">
        <v>5.2782484769965899E-3</v>
      </c>
      <c r="U49" s="266">
        <v>5.4264597344365869E-3</v>
      </c>
      <c r="V49" s="266">
        <v>5.1425957172867333E-3</v>
      </c>
      <c r="W49" s="266">
        <v>5.619514936889722E-3</v>
      </c>
      <c r="X49" s="266">
        <v>4.8866818532885626E-3</v>
      </c>
      <c r="Y49" s="266">
        <v>4.8479141945776015E-3</v>
      </c>
      <c r="Z49" s="266">
        <v>5.0276606023258322E-3</v>
      </c>
      <c r="AA49" s="266">
        <v>5.2371136184721483E-3</v>
      </c>
      <c r="AB49" s="266">
        <v>5.420023713798342E-3</v>
      </c>
      <c r="AC49" s="266">
        <v>5.0757287666237504E-3</v>
      </c>
      <c r="AD49" s="266">
        <v>4.8136520944392506E-3</v>
      </c>
      <c r="AE49" s="266">
        <v>4.7458555370387141E-3</v>
      </c>
      <c r="AF49" s="266">
        <v>4.144755164934971E-3</v>
      </c>
      <c r="AG49" s="266">
        <v>5.3994662756837704E-3</v>
      </c>
      <c r="AH49" s="266">
        <v>5.1148760356117887E-3</v>
      </c>
      <c r="AI49" s="266"/>
      <c r="AJ49" s="266">
        <v>4.6073091922278339E-3</v>
      </c>
      <c r="AK49" s="266">
        <v>5.426581262998176E-3</v>
      </c>
      <c r="AL49" s="266">
        <v>4.7895482835279201E-3</v>
      </c>
      <c r="AM49" s="266">
        <v>5.5143325069483334E-3</v>
      </c>
      <c r="AO49" s="11" t="s">
        <v>2323</v>
      </c>
      <c r="AP49" s="11" t="s">
        <v>2317</v>
      </c>
      <c r="AQ49" s="11" t="s">
        <v>1999</v>
      </c>
      <c r="AR49" s="11" t="s">
        <v>1999</v>
      </c>
      <c r="AS49" s="11" t="s">
        <v>2332</v>
      </c>
      <c r="AT49" s="11" t="s">
        <v>2340</v>
      </c>
      <c r="AU49" s="11" t="s">
        <v>2295</v>
      </c>
      <c r="AV49" s="11" t="s">
        <v>2334</v>
      </c>
      <c r="AW49" s="11" t="s">
        <v>2337</v>
      </c>
      <c r="AX49" s="11" t="s">
        <v>2308</v>
      </c>
      <c r="AY49" s="11" t="s">
        <v>2020</v>
      </c>
      <c r="AZ49" s="11" t="s">
        <v>2034</v>
      </c>
      <c r="BA49" s="11" t="s">
        <v>1999</v>
      </c>
      <c r="BB49" s="11" t="s">
        <v>2341</v>
      </c>
      <c r="BC49" s="11" t="s">
        <v>2349</v>
      </c>
      <c r="BD49" s="11" t="s">
        <v>2339</v>
      </c>
      <c r="BE49" s="11" t="s">
        <v>2348</v>
      </c>
      <c r="BF49" s="11" t="s">
        <v>2308</v>
      </c>
      <c r="BG49" s="11" t="s">
        <v>2326</v>
      </c>
      <c r="BH49" s="11" t="s">
        <v>2296</v>
      </c>
      <c r="BI49" s="11" t="s">
        <v>2339</v>
      </c>
      <c r="BJ49" s="11" t="s">
        <v>2009</v>
      </c>
      <c r="BK49" s="11" t="s">
        <v>2348</v>
      </c>
      <c r="BL49" s="11" t="s">
        <v>2345</v>
      </c>
      <c r="BM49" s="11" t="s">
        <v>2340</v>
      </c>
      <c r="BN49" s="11" t="s">
        <v>2336</v>
      </c>
      <c r="BO49" s="11" t="s">
        <v>2340</v>
      </c>
      <c r="BP49" s="11" t="s">
        <v>2345</v>
      </c>
      <c r="BQ49" s="11" t="s">
        <v>2010</v>
      </c>
      <c r="BR49" s="11" t="s">
        <v>2018</v>
      </c>
      <c r="BS49" s="11" t="s">
        <v>2326</v>
      </c>
      <c r="BT49" s="11" t="s">
        <v>2329</v>
      </c>
      <c r="BU49" s="11" t="s">
        <v>2342</v>
      </c>
      <c r="BW49" s="1" t="s">
        <v>2340</v>
      </c>
      <c r="BX49" s="1" t="s">
        <v>2339</v>
      </c>
      <c r="BY49" s="1" t="s">
        <v>2337</v>
      </c>
      <c r="BZ49" s="1" t="s">
        <v>2331</v>
      </c>
    </row>
    <row r="50" spans="1:78" x14ac:dyDescent="0.2">
      <c r="A50" s="36">
        <v>47</v>
      </c>
      <c r="B50" s="265">
        <v>4.9004278578412171E-3</v>
      </c>
      <c r="C50" s="266">
        <v>3.6604860029752699E-3</v>
      </c>
      <c r="D50" s="266">
        <v>3.7835564469852465E-3</v>
      </c>
      <c r="E50" s="266">
        <v>4.5088675735403087E-3</v>
      </c>
      <c r="F50" s="266">
        <v>4.5576933250922706E-3</v>
      </c>
      <c r="G50" s="266">
        <v>4.2907493354004877E-3</v>
      </c>
      <c r="H50" s="266">
        <v>4.826066046790152E-3</v>
      </c>
      <c r="I50" s="266">
        <v>4.1641707767113628E-3</v>
      </c>
      <c r="J50" s="266">
        <v>4.5620764829112327E-3</v>
      </c>
      <c r="K50" s="266">
        <v>4.6575178677802018E-3</v>
      </c>
      <c r="L50" s="266">
        <v>4.3763632127898494E-3</v>
      </c>
      <c r="M50" s="266">
        <v>4.955819757180238E-3</v>
      </c>
      <c r="N50" s="266">
        <v>3.6910720985649853E-3</v>
      </c>
      <c r="O50" s="266">
        <v>5.3026807337636242E-3</v>
      </c>
      <c r="P50" s="266">
        <v>4.5307704926763363E-3</v>
      </c>
      <c r="Q50" s="266">
        <v>3.8289083125016316E-3</v>
      </c>
      <c r="R50" s="266">
        <v>4.5711270688117691E-3</v>
      </c>
      <c r="S50" s="266">
        <v>5.1781451880889336E-3</v>
      </c>
      <c r="T50" s="266">
        <v>4.9852691681546756E-3</v>
      </c>
      <c r="U50" s="266">
        <v>5.4263166376013966E-3</v>
      </c>
      <c r="V50" s="266">
        <v>4.8853795417591337E-3</v>
      </c>
      <c r="W50" s="266">
        <v>5.6194695821893985E-3</v>
      </c>
      <c r="X50" s="266">
        <v>4.8865011998900521E-3</v>
      </c>
      <c r="Y50" s="266">
        <v>4.5247558038356587E-3</v>
      </c>
      <c r="Z50" s="266">
        <v>5.0274753053088962E-3</v>
      </c>
      <c r="AA50" s="266">
        <v>5.2370746592260917E-3</v>
      </c>
      <c r="AB50" s="266">
        <v>5.0811586110065246E-3</v>
      </c>
      <c r="AC50" s="266">
        <v>4.5688811121581928E-3</v>
      </c>
      <c r="AD50" s="266">
        <v>4.8135932534754365E-3</v>
      </c>
      <c r="AE50" s="266">
        <v>4.7455401918068433E-3</v>
      </c>
      <c r="AF50" s="266">
        <v>3.7998118486932326E-3</v>
      </c>
      <c r="AG50" s="266">
        <v>4.8599635503944524E-3</v>
      </c>
      <c r="AH50" s="266">
        <v>5.1148292172619658E-3</v>
      </c>
      <c r="AI50" s="266"/>
      <c r="AJ50" s="266">
        <v>4.497088081745192E-3</v>
      </c>
      <c r="AK50" s="266">
        <v>5.2472622668885442E-3</v>
      </c>
      <c r="AL50" s="266">
        <v>4.7097959368772964E-3</v>
      </c>
      <c r="AM50" s="266">
        <v>5.0583693463286455E-3</v>
      </c>
      <c r="AO50" s="11" t="s">
        <v>2346</v>
      </c>
      <c r="AP50" s="11" t="s">
        <v>2340</v>
      </c>
      <c r="AQ50" s="11" t="s">
        <v>2015</v>
      </c>
      <c r="AR50" s="11" t="s">
        <v>2350</v>
      </c>
      <c r="AS50" s="11" t="s">
        <v>2340</v>
      </c>
      <c r="AT50" s="11" t="s">
        <v>2318</v>
      </c>
      <c r="AU50" s="11" t="s">
        <v>2007</v>
      </c>
      <c r="AV50" s="11" t="s">
        <v>2015</v>
      </c>
      <c r="AW50" s="11" t="s">
        <v>2334</v>
      </c>
      <c r="AX50" s="11" t="s">
        <v>2345</v>
      </c>
      <c r="AY50" s="11" t="s">
        <v>2015</v>
      </c>
      <c r="AZ50" s="11" t="s">
        <v>2340</v>
      </c>
      <c r="BA50" s="11" t="s">
        <v>2337</v>
      </c>
      <c r="BB50" s="11" t="s">
        <v>2327</v>
      </c>
      <c r="BC50" s="11" t="s">
        <v>2223</v>
      </c>
      <c r="BD50" s="11" t="s">
        <v>2018</v>
      </c>
      <c r="BE50" s="11" t="s">
        <v>2323</v>
      </c>
      <c r="BF50" s="11" t="s">
        <v>2320</v>
      </c>
      <c r="BG50" s="11" t="s">
        <v>2175</v>
      </c>
      <c r="BH50" s="11" t="s">
        <v>2030</v>
      </c>
      <c r="BI50" s="11" t="s">
        <v>2329</v>
      </c>
      <c r="BJ50" s="11" t="s">
        <v>2340</v>
      </c>
      <c r="BK50" s="11" t="s">
        <v>2015</v>
      </c>
      <c r="BL50" s="11" t="s">
        <v>2296</v>
      </c>
      <c r="BM50" s="11" t="s">
        <v>2015</v>
      </c>
      <c r="BN50" s="11" t="s">
        <v>2312</v>
      </c>
      <c r="BO50" s="11" t="s">
        <v>2345</v>
      </c>
      <c r="BP50" s="11" t="s">
        <v>2326</v>
      </c>
      <c r="BQ50" s="11" t="s">
        <v>2331</v>
      </c>
      <c r="BR50" s="11" t="s">
        <v>2340</v>
      </c>
      <c r="BS50" s="11" t="s">
        <v>2340</v>
      </c>
      <c r="BT50" s="11" t="s">
        <v>2010</v>
      </c>
      <c r="BU50" s="11" t="s">
        <v>2346</v>
      </c>
      <c r="BW50" s="1" t="s">
        <v>2019</v>
      </c>
      <c r="BX50" s="1" t="s">
        <v>2007</v>
      </c>
      <c r="BY50" s="1" t="s">
        <v>2339</v>
      </c>
      <c r="BZ50" s="1" t="s">
        <v>2339</v>
      </c>
    </row>
    <row r="51" spans="1:78" x14ac:dyDescent="0.2">
      <c r="A51" s="36">
        <v>48</v>
      </c>
      <c r="B51" s="265">
        <v>4.6123214521217254E-3</v>
      </c>
      <c r="C51" s="266">
        <v>3.6604820243671204E-3</v>
      </c>
      <c r="D51" s="266">
        <v>3.7835559900432701E-3</v>
      </c>
      <c r="E51" s="266">
        <v>4.5088187697120818E-3</v>
      </c>
      <c r="F51" s="266">
        <v>4.5575316502033851E-3</v>
      </c>
      <c r="G51" s="266">
        <v>4.2906143562755307E-3</v>
      </c>
      <c r="H51" s="266">
        <v>4.8259777317863749E-3</v>
      </c>
      <c r="I51" s="266">
        <v>3.8439662831194011E-3</v>
      </c>
      <c r="J51" s="266">
        <v>4.5619785338531548E-3</v>
      </c>
      <c r="K51" s="266">
        <v>4.6574155200829687E-3</v>
      </c>
      <c r="L51" s="266">
        <v>4.3763430630807537E-3</v>
      </c>
      <c r="M51" s="266">
        <v>4.6948008553732608E-3</v>
      </c>
      <c r="N51" s="266">
        <v>3.6910188174702368E-3</v>
      </c>
      <c r="O51" s="266">
        <v>5.0375881448144269E-3</v>
      </c>
      <c r="P51" s="266">
        <v>4.5306790076171562E-3</v>
      </c>
      <c r="Q51" s="266">
        <v>3.6277460721739381E-3</v>
      </c>
      <c r="R51" s="266">
        <v>4.5710032332602997E-3</v>
      </c>
      <c r="S51" s="266">
        <v>5.1780009198850374E-3</v>
      </c>
      <c r="T51" s="266">
        <v>4.9852496446996103E-3</v>
      </c>
      <c r="U51" s="266">
        <v>5.426238244507945E-3</v>
      </c>
      <c r="V51" s="266">
        <v>4.8853555657935805E-3</v>
      </c>
      <c r="W51" s="266">
        <v>5.619408008838726E-3</v>
      </c>
      <c r="X51" s="266">
        <v>4.8864097507281016E-3</v>
      </c>
      <c r="Y51" s="266">
        <v>4.5245701555126708E-3</v>
      </c>
      <c r="Z51" s="266">
        <v>5.0271416559860439E-3</v>
      </c>
      <c r="AA51" s="266">
        <v>5.2369616206046354E-3</v>
      </c>
      <c r="AB51" s="266">
        <v>4.7422711262259595E-3</v>
      </c>
      <c r="AC51" s="266">
        <v>4.5686042757022123E-3</v>
      </c>
      <c r="AD51" s="266">
        <v>4.4124621098670753E-3</v>
      </c>
      <c r="AE51" s="266">
        <v>4.7454280461294695E-3</v>
      </c>
      <c r="AF51" s="266">
        <v>3.4545171113730204E-3</v>
      </c>
      <c r="AG51" s="266">
        <v>4.8599013461720327E-3</v>
      </c>
      <c r="AH51" s="266">
        <v>5.1147271270740912E-3</v>
      </c>
      <c r="AI51" s="266"/>
      <c r="AJ51" s="266">
        <v>4.4970304427522003E-3</v>
      </c>
      <c r="AK51" s="266">
        <v>5.1574658973439534E-3</v>
      </c>
      <c r="AL51" s="266">
        <v>4.4702579173385611E-3</v>
      </c>
      <c r="AM51" s="266">
        <v>4.8925055202936277E-3</v>
      </c>
      <c r="AO51" s="11" t="s">
        <v>2336</v>
      </c>
      <c r="AP51" s="11" t="s">
        <v>2304</v>
      </c>
      <c r="AQ51" s="11" t="s">
        <v>2343</v>
      </c>
      <c r="AR51" s="11" t="s">
        <v>2334</v>
      </c>
      <c r="AS51" s="11" t="s">
        <v>2328</v>
      </c>
      <c r="AT51" s="11" t="s">
        <v>2037</v>
      </c>
      <c r="AU51" s="11" t="s">
        <v>2326</v>
      </c>
      <c r="AV51" s="11" t="s">
        <v>2345</v>
      </c>
      <c r="AW51" s="11" t="s">
        <v>2348</v>
      </c>
      <c r="AX51" s="11" t="s">
        <v>2351</v>
      </c>
      <c r="AY51" s="11" t="s">
        <v>2310</v>
      </c>
      <c r="AZ51" s="11" t="s">
        <v>1999</v>
      </c>
      <c r="BA51" s="11" t="s">
        <v>2042</v>
      </c>
      <c r="BB51" s="11" t="s">
        <v>2336</v>
      </c>
      <c r="BC51" s="11" t="s">
        <v>2352</v>
      </c>
      <c r="BD51" s="11" t="s">
        <v>2318</v>
      </c>
      <c r="BE51" s="11" t="s">
        <v>2007</v>
      </c>
      <c r="BF51" s="11" t="s">
        <v>2331</v>
      </c>
      <c r="BG51" s="11" t="s">
        <v>2339</v>
      </c>
      <c r="BH51" s="11" t="s">
        <v>2007</v>
      </c>
      <c r="BI51" s="11" t="s">
        <v>2296</v>
      </c>
      <c r="BJ51" s="11" t="s">
        <v>2343</v>
      </c>
      <c r="BK51" s="11" t="s">
        <v>2018</v>
      </c>
      <c r="BL51" s="11" t="s">
        <v>2339</v>
      </c>
      <c r="BM51" s="11" t="s">
        <v>2219</v>
      </c>
      <c r="BN51" s="11" t="s">
        <v>2340</v>
      </c>
      <c r="BO51" s="11" t="s">
        <v>2308</v>
      </c>
      <c r="BP51" s="11" t="s">
        <v>2346</v>
      </c>
      <c r="BQ51" s="11" t="s">
        <v>2328</v>
      </c>
      <c r="BR51" s="11" t="s">
        <v>2334</v>
      </c>
      <c r="BS51" s="11" t="s">
        <v>2013</v>
      </c>
      <c r="BT51" s="11" t="s">
        <v>2223</v>
      </c>
      <c r="BU51" s="11" t="s">
        <v>2044</v>
      </c>
      <c r="BW51" s="1" t="s">
        <v>2345</v>
      </c>
      <c r="BX51" s="1" t="s">
        <v>2296</v>
      </c>
      <c r="BY51" s="1" t="s">
        <v>2320</v>
      </c>
      <c r="BZ51" s="1" t="s">
        <v>2329</v>
      </c>
    </row>
    <row r="52" spans="1:78" x14ac:dyDescent="0.2">
      <c r="A52" s="36">
        <v>49</v>
      </c>
      <c r="B52" s="265">
        <v>4.3241188676143242E-3</v>
      </c>
      <c r="C52" s="266">
        <v>3.6604453187792699E-3</v>
      </c>
      <c r="D52" s="266">
        <v>3.7833612095992566E-3</v>
      </c>
      <c r="E52" s="266">
        <v>4.1625281653376077E-3</v>
      </c>
      <c r="F52" s="266">
        <v>4.5571353547263754E-3</v>
      </c>
      <c r="G52" s="266">
        <v>3.8142557615574446E-3</v>
      </c>
      <c r="H52" s="266">
        <v>4.8258845301427256E-3</v>
      </c>
      <c r="I52" s="266">
        <v>3.8439575306982803E-3</v>
      </c>
      <c r="J52" s="266">
        <v>4.5617758237864554E-3</v>
      </c>
      <c r="K52" s="266">
        <v>4.2996239272116493E-3</v>
      </c>
      <c r="L52" s="266">
        <v>4.376336122165243E-3</v>
      </c>
      <c r="M52" s="266">
        <v>4.6947847607506539E-3</v>
      </c>
      <c r="N52" s="266">
        <v>3.6909980945978942E-3</v>
      </c>
      <c r="O52" s="266">
        <v>4.8608276935043727E-3</v>
      </c>
      <c r="P52" s="266">
        <v>4.5304745047731205E-3</v>
      </c>
      <c r="Q52" s="266">
        <v>3.6277025930154263E-3</v>
      </c>
      <c r="R52" s="266">
        <v>4.5709007168790745E-3</v>
      </c>
      <c r="S52" s="266">
        <v>5.1778235602095452E-3</v>
      </c>
      <c r="T52" s="266">
        <v>4.6920174867126655E-3</v>
      </c>
      <c r="U52" s="266">
        <v>4.8233651699175996E-3</v>
      </c>
      <c r="V52" s="266">
        <v>4.8853071692760795E-3</v>
      </c>
      <c r="W52" s="266">
        <v>5.2687216141496431E-3</v>
      </c>
      <c r="X52" s="266">
        <v>4.4428012839486655E-3</v>
      </c>
      <c r="Y52" s="266">
        <v>4.2019225101977819E-3</v>
      </c>
      <c r="Z52" s="266">
        <v>5.0270702759474123E-3</v>
      </c>
      <c r="AA52" s="266">
        <v>4.9097541079874294E-3</v>
      </c>
      <c r="AB52" s="266">
        <v>4.4038259673770189E-3</v>
      </c>
      <c r="AC52" s="266">
        <v>4.0611735633625601E-3</v>
      </c>
      <c r="AD52" s="266">
        <v>4.4123244477531224E-3</v>
      </c>
      <c r="AE52" s="266">
        <v>4.4069593715823857E-3</v>
      </c>
      <c r="AF52" s="266">
        <v>3.4545015261132255E-3</v>
      </c>
      <c r="AG52" s="266">
        <v>4.8598109898686159E-3</v>
      </c>
      <c r="AH52" s="266">
        <v>4.6889858626592198E-3</v>
      </c>
      <c r="AI52" s="266"/>
      <c r="AJ52" s="266">
        <v>4.4236008620723013E-3</v>
      </c>
      <c r="AK52" s="266">
        <v>5.1126879358544316E-3</v>
      </c>
      <c r="AL52" s="266">
        <v>4.3905050126625406E-3</v>
      </c>
      <c r="AM52" s="266">
        <v>4.8924621946464008E-3</v>
      </c>
      <c r="AO52" s="11" t="s">
        <v>2341</v>
      </c>
      <c r="AP52" s="11" t="s">
        <v>2329</v>
      </c>
      <c r="AQ52" s="11" t="s">
        <v>2037</v>
      </c>
      <c r="AR52" s="11" t="s">
        <v>2013</v>
      </c>
      <c r="AS52" s="11" t="s">
        <v>2175</v>
      </c>
      <c r="AT52" s="11" t="s">
        <v>2348</v>
      </c>
      <c r="AU52" s="11" t="s">
        <v>2013</v>
      </c>
      <c r="AV52" s="11" t="s">
        <v>2020</v>
      </c>
      <c r="AW52" s="11" t="s">
        <v>2007</v>
      </c>
      <c r="AX52" s="11" t="s">
        <v>2020</v>
      </c>
      <c r="AY52" s="11" t="s">
        <v>2037</v>
      </c>
      <c r="AZ52" s="11" t="s">
        <v>2344</v>
      </c>
      <c r="BA52" s="11" t="s">
        <v>2010</v>
      </c>
      <c r="BB52" s="11" t="s">
        <v>2326</v>
      </c>
      <c r="BC52" s="11" t="s">
        <v>2055</v>
      </c>
      <c r="BD52" s="11" t="s">
        <v>2328</v>
      </c>
      <c r="BE52" s="11" t="s">
        <v>2346</v>
      </c>
      <c r="BF52" s="11" t="s">
        <v>2296</v>
      </c>
      <c r="BG52" s="11" t="s">
        <v>2314</v>
      </c>
      <c r="BH52" s="11" t="s">
        <v>2314</v>
      </c>
      <c r="BI52" s="11" t="s">
        <v>2320</v>
      </c>
      <c r="BJ52" s="11" t="s">
        <v>2331</v>
      </c>
      <c r="BK52" s="11" t="s">
        <v>2296</v>
      </c>
      <c r="BL52" s="11" t="s">
        <v>2342</v>
      </c>
      <c r="BM52" s="11" t="s">
        <v>2342</v>
      </c>
      <c r="BN52" s="11" t="s">
        <v>2353</v>
      </c>
      <c r="BO52" s="11" t="s">
        <v>2329</v>
      </c>
      <c r="BP52" s="11" t="s">
        <v>2353</v>
      </c>
      <c r="BQ52" s="11" t="s">
        <v>2337</v>
      </c>
      <c r="BR52" s="11" t="s">
        <v>2336</v>
      </c>
      <c r="BS52" s="11" t="s">
        <v>2173</v>
      </c>
      <c r="BT52" s="11" t="s">
        <v>2326</v>
      </c>
      <c r="BU52" s="11" t="s">
        <v>2331</v>
      </c>
      <c r="BW52" s="1" t="s">
        <v>2023</v>
      </c>
      <c r="BX52" s="1" t="s">
        <v>2323</v>
      </c>
      <c r="BY52" s="1" t="s">
        <v>2340</v>
      </c>
      <c r="BZ52" s="1" t="s">
        <v>2009</v>
      </c>
    </row>
    <row r="53" spans="1:78" x14ac:dyDescent="0.2">
      <c r="A53" s="36">
        <v>50</v>
      </c>
      <c r="B53" s="265">
        <v>4.1798345586816802E-3</v>
      </c>
      <c r="C53" s="266">
        <v>3.477144061227073E-3</v>
      </c>
      <c r="D53" s="266">
        <v>3.7832758087751124E-3</v>
      </c>
      <c r="E53" s="266">
        <v>4.1619956953252539E-3</v>
      </c>
      <c r="F53" s="266">
        <v>4.5571164534912662E-3</v>
      </c>
      <c r="G53" s="266">
        <v>3.8141931850763609E-3</v>
      </c>
      <c r="H53" s="266">
        <v>4.5044667510234452E-3</v>
      </c>
      <c r="I53" s="266">
        <v>3.8437806430299342E-3</v>
      </c>
      <c r="J53" s="266">
        <v>4.5617307339288447E-3</v>
      </c>
      <c r="K53" s="266">
        <v>4.2992188451428303E-3</v>
      </c>
      <c r="L53" s="266">
        <v>4.3763145001695708E-3</v>
      </c>
      <c r="M53" s="266">
        <v>4.434058885708309E-3</v>
      </c>
      <c r="N53" s="266">
        <v>3.6907625121029687E-3</v>
      </c>
      <c r="O53" s="266">
        <v>4.4188990028219254E-3</v>
      </c>
      <c r="P53" s="266">
        <v>4.5300226981161021E-3</v>
      </c>
      <c r="Q53" s="266">
        <v>3.6276760712072894E-3</v>
      </c>
      <c r="R53" s="266">
        <v>4.5708552337467385E-3</v>
      </c>
      <c r="S53" s="266">
        <v>4.873648929071355E-3</v>
      </c>
      <c r="T53" s="266">
        <v>4.3987985605645121E-3</v>
      </c>
      <c r="U53" s="266">
        <v>4.5220701757142448E-3</v>
      </c>
      <c r="V53" s="266">
        <v>4.6284439109199708E-3</v>
      </c>
      <c r="W53" s="266">
        <v>5.2685924525459555E-3</v>
      </c>
      <c r="X53" s="266">
        <v>4.4422204945135423E-3</v>
      </c>
      <c r="Y53" s="266">
        <v>4.2016737054437116E-3</v>
      </c>
      <c r="Z53" s="266">
        <v>5.0269853642242561E-3</v>
      </c>
      <c r="AA53" s="266">
        <v>4.5827998018174686E-3</v>
      </c>
      <c r="AB53" s="266">
        <v>4.4035836216902583E-3</v>
      </c>
      <c r="AC53" s="266">
        <v>4.0611429432106418E-3</v>
      </c>
      <c r="AD53" s="266">
        <v>4.4122827132870007E-3</v>
      </c>
      <c r="AE53" s="266">
        <v>4.0678457307505361E-3</v>
      </c>
      <c r="AF53" s="266">
        <v>3.4544491724254299E-3</v>
      </c>
      <c r="AG53" s="266">
        <v>4.8594685612711385E-3</v>
      </c>
      <c r="AH53" s="266">
        <v>4.6888899336448679E-3</v>
      </c>
      <c r="AI53" s="266"/>
      <c r="AJ53" s="266">
        <v>4.0933101323856009E-3</v>
      </c>
      <c r="AK53" s="266">
        <v>4.9780938422864665E-3</v>
      </c>
      <c r="AL53" s="266">
        <v>4.3106703202792068E-3</v>
      </c>
      <c r="AM53" s="266">
        <v>4.7680992027237228E-3</v>
      </c>
      <c r="AO53" s="11" t="s">
        <v>2354</v>
      </c>
      <c r="AP53" s="11" t="s">
        <v>2345</v>
      </c>
      <c r="AQ53" s="11" t="s">
        <v>2311</v>
      </c>
      <c r="AR53" s="11" t="s">
        <v>2329</v>
      </c>
      <c r="AS53" s="11" t="s">
        <v>2023</v>
      </c>
      <c r="AT53" s="11" t="s">
        <v>2355</v>
      </c>
      <c r="AU53" s="11" t="s">
        <v>2318</v>
      </c>
      <c r="AV53" s="11" t="s">
        <v>2023</v>
      </c>
      <c r="AW53" s="11" t="s">
        <v>2223</v>
      </c>
      <c r="AX53" s="11" t="s">
        <v>2340</v>
      </c>
      <c r="AY53" s="11" t="s">
        <v>2345</v>
      </c>
      <c r="AZ53" s="11" t="s">
        <v>2310</v>
      </c>
      <c r="BA53" s="11" t="s">
        <v>2175</v>
      </c>
      <c r="BB53" s="11" t="s">
        <v>2323</v>
      </c>
      <c r="BC53" s="11" t="s">
        <v>2356</v>
      </c>
      <c r="BD53" s="11" t="s">
        <v>2345</v>
      </c>
      <c r="BE53" s="11" t="s">
        <v>2356</v>
      </c>
      <c r="BF53" s="11" t="s">
        <v>2323</v>
      </c>
      <c r="BG53" s="11" t="s">
        <v>2311</v>
      </c>
      <c r="BH53" s="11" t="s">
        <v>2223</v>
      </c>
      <c r="BI53" s="11" t="s">
        <v>2007</v>
      </c>
      <c r="BJ53" s="11" t="s">
        <v>2007</v>
      </c>
      <c r="BK53" s="11" t="s">
        <v>2055</v>
      </c>
      <c r="BL53" s="11" t="s">
        <v>2336</v>
      </c>
      <c r="BM53" s="11" t="s">
        <v>2018</v>
      </c>
      <c r="BN53" s="11" t="s">
        <v>2019</v>
      </c>
      <c r="BO53" s="11" t="s">
        <v>2009</v>
      </c>
      <c r="BP53" s="11" t="s">
        <v>2328</v>
      </c>
      <c r="BQ53" s="11" t="s">
        <v>2013</v>
      </c>
      <c r="BR53" s="11" t="s">
        <v>2034</v>
      </c>
      <c r="BS53" s="11" t="s">
        <v>2042</v>
      </c>
      <c r="BT53" s="11" t="s">
        <v>2007</v>
      </c>
      <c r="BU53" s="11" t="s">
        <v>2018</v>
      </c>
      <c r="BW53" s="1" t="s">
        <v>2346</v>
      </c>
      <c r="BX53" s="1" t="s">
        <v>2018</v>
      </c>
      <c r="BY53" s="1" t="s">
        <v>2328</v>
      </c>
      <c r="BZ53" s="1" t="s">
        <v>2345</v>
      </c>
    </row>
  </sheetData>
  <conditionalFormatting sqref="B3:AM3">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264"/>
  <sheetViews>
    <sheetView zoomScale="90" zoomScaleNormal="90" workbookViewId="0">
      <pane xSplit="4" ySplit="4" topLeftCell="E5" activePane="bottomRight" state="frozen"/>
      <selection pane="topRight" activeCell="D1" sqref="D1"/>
      <selection pane="bottomLeft" activeCell="A5" sqref="A5"/>
      <selection pane="bottomRight" activeCell="F8" sqref="F8"/>
    </sheetView>
  </sheetViews>
  <sheetFormatPr defaultRowHeight="12.75" x14ac:dyDescent="0.2"/>
  <cols>
    <col min="1" max="1" width="9.140625" style="1"/>
    <col min="2" max="2" width="51.42578125" style="1" customWidth="1"/>
    <col min="3" max="3" width="10.28515625" style="1" customWidth="1"/>
    <col min="4" max="4" width="9.140625" style="1"/>
    <col min="5" max="7" width="10.5703125" style="1" customWidth="1"/>
    <col min="8" max="8" width="13" style="1" customWidth="1"/>
    <col min="9" max="16" width="10.5703125" style="1" customWidth="1"/>
    <col min="17" max="17" width="11.7109375" style="1" customWidth="1"/>
    <col min="18" max="18" width="12" style="1" customWidth="1"/>
    <col min="19" max="37" width="10.5703125" style="1" customWidth="1"/>
    <col min="38" max="38" width="65.42578125" style="1" bestFit="1" customWidth="1"/>
    <col min="39" max="16384" width="9.140625" style="1"/>
  </cols>
  <sheetData>
    <row r="1" spans="1:42" x14ac:dyDescent="0.2">
      <c r="C1" s="4"/>
      <c r="D1" s="287" t="s">
        <v>2820</v>
      </c>
      <c r="E1" s="290">
        <v>78</v>
      </c>
      <c r="F1" s="290">
        <v>60</v>
      </c>
      <c r="G1" s="290">
        <v>74</v>
      </c>
      <c r="H1" s="290">
        <v>71</v>
      </c>
      <c r="I1" s="290">
        <v>70</v>
      </c>
      <c r="J1" s="290">
        <v>71</v>
      </c>
      <c r="K1" s="290">
        <v>67</v>
      </c>
      <c r="L1" s="290">
        <v>72</v>
      </c>
      <c r="M1" s="290">
        <v>69</v>
      </c>
      <c r="N1" s="290">
        <v>63</v>
      </c>
      <c r="O1" s="290">
        <v>82</v>
      </c>
      <c r="P1" s="290">
        <v>81</v>
      </c>
      <c r="Q1" s="290">
        <v>66</v>
      </c>
      <c r="R1" s="290">
        <v>79</v>
      </c>
      <c r="S1" s="290">
        <v>68</v>
      </c>
      <c r="T1" s="290">
        <v>64</v>
      </c>
      <c r="U1" s="290">
        <v>69</v>
      </c>
      <c r="V1" s="290">
        <v>77</v>
      </c>
      <c r="W1" s="290">
        <v>67</v>
      </c>
      <c r="X1" s="290">
        <v>83</v>
      </c>
      <c r="Y1" s="290">
        <v>76</v>
      </c>
      <c r="Z1" s="290">
        <v>82</v>
      </c>
      <c r="AA1" s="290">
        <v>79</v>
      </c>
      <c r="AB1" s="290">
        <v>56</v>
      </c>
      <c r="AC1" s="290">
        <v>79</v>
      </c>
      <c r="AD1" s="290">
        <v>80</v>
      </c>
      <c r="AE1" s="290">
        <v>66</v>
      </c>
      <c r="AF1" s="290">
        <v>69</v>
      </c>
      <c r="AG1" s="290">
        <v>67</v>
      </c>
      <c r="AH1" s="290">
        <v>61</v>
      </c>
      <c r="AI1" s="290">
        <v>58</v>
      </c>
      <c r="AJ1" s="290">
        <v>80</v>
      </c>
      <c r="AK1" s="290">
        <v>69</v>
      </c>
      <c r="AL1" s="290" t="s">
        <v>2803</v>
      </c>
      <c r="AM1" s="290">
        <v>72.416666666666671</v>
      </c>
      <c r="AN1" s="290">
        <v>70.777777777777771</v>
      </c>
      <c r="AO1" s="290">
        <v>71.400000000000006</v>
      </c>
      <c r="AP1" s="290">
        <v>70</v>
      </c>
    </row>
    <row r="2" spans="1:42" x14ac:dyDescent="0.2">
      <c r="D2" s="287" t="s">
        <v>2782</v>
      </c>
      <c r="E2" s="122" t="s">
        <v>2779</v>
      </c>
      <c r="F2" s="122" t="s">
        <v>2779</v>
      </c>
      <c r="G2" s="122" t="s">
        <v>2779</v>
      </c>
      <c r="H2" s="122" t="s">
        <v>2781</v>
      </c>
      <c r="I2" s="122" t="s">
        <v>2779</v>
      </c>
      <c r="J2" s="122" t="s">
        <v>2779</v>
      </c>
      <c r="K2" s="122" t="s">
        <v>2779</v>
      </c>
      <c r="L2" s="122" t="s">
        <v>2779</v>
      </c>
      <c r="M2" s="122" t="s">
        <v>2779</v>
      </c>
      <c r="N2" s="122" t="s">
        <v>2268</v>
      </c>
      <c r="O2" s="122" t="s">
        <v>2779</v>
      </c>
      <c r="P2" s="122" t="s">
        <v>2779</v>
      </c>
      <c r="Q2" s="122" t="s">
        <v>2779</v>
      </c>
      <c r="R2" s="122" t="s">
        <v>2779</v>
      </c>
      <c r="S2" s="122" t="s">
        <v>2268</v>
      </c>
      <c r="T2" s="122" t="s">
        <v>2781</v>
      </c>
      <c r="U2" s="122" t="s">
        <v>2268</v>
      </c>
      <c r="V2" s="122" t="s">
        <v>2781</v>
      </c>
      <c r="W2" s="122" t="s">
        <v>2268</v>
      </c>
      <c r="X2" s="122" t="s">
        <v>2780</v>
      </c>
      <c r="Y2" s="122" t="s">
        <v>2781</v>
      </c>
      <c r="Z2" s="122" t="s">
        <v>2268</v>
      </c>
      <c r="AA2" s="122" t="s">
        <v>2268</v>
      </c>
      <c r="AB2" s="122" t="s">
        <v>2781</v>
      </c>
      <c r="AC2" s="122" t="s">
        <v>2268</v>
      </c>
      <c r="AD2" s="122" t="s">
        <v>2781</v>
      </c>
      <c r="AE2" s="122" t="s">
        <v>2781</v>
      </c>
      <c r="AF2" s="122" t="s">
        <v>2780</v>
      </c>
      <c r="AG2" s="122" t="s">
        <v>2780</v>
      </c>
      <c r="AH2" s="122" t="s">
        <v>2268</v>
      </c>
      <c r="AI2" s="122" t="s">
        <v>2780</v>
      </c>
      <c r="AJ2" s="122" t="s">
        <v>2780</v>
      </c>
      <c r="AK2" s="122" t="s">
        <v>2268</v>
      </c>
      <c r="AL2" s="36" t="s">
        <v>2804</v>
      </c>
      <c r="AM2" s="36">
        <v>868</v>
      </c>
      <c r="AN2" s="36">
        <v>637</v>
      </c>
      <c r="AO2" s="36">
        <v>357</v>
      </c>
      <c r="AP2" s="36">
        <v>490</v>
      </c>
    </row>
    <row r="3" spans="1:42" x14ac:dyDescent="0.2">
      <c r="D3" s="287" t="s">
        <v>2819</v>
      </c>
      <c r="E3" s="291">
        <v>1.0905119803509853</v>
      </c>
      <c r="F3" s="291">
        <v>1.9346617646468394</v>
      </c>
      <c r="G3" s="291">
        <v>1.9970495838988556</v>
      </c>
      <c r="H3" s="291">
        <v>0.64496473846271285</v>
      </c>
      <c r="I3" s="291">
        <v>0.70790363586664817</v>
      </c>
      <c r="J3" s="291">
        <v>0.70438880817879834</v>
      </c>
      <c r="K3" s="291">
        <v>0.75808181770500771</v>
      </c>
      <c r="L3" s="291">
        <v>0.67782167489082701</v>
      </c>
      <c r="M3" s="291">
        <v>0.50694968780087213</v>
      </c>
      <c r="N3" s="291">
        <v>0.51082747390076244</v>
      </c>
      <c r="O3" s="291">
        <v>0.85088567776853219</v>
      </c>
      <c r="P3" s="291">
        <v>0.96446075903623696</v>
      </c>
      <c r="Q3" s="291">
        <v>0.61198733104666503</v>
      </c>
      <c r="R3" s="291">
        <v>1.5824323569929206</v>
      </c>
      <c r="S3" s="291">
        <v>0.45887710845095869</v>
      </c>
      <c r="T3" s="291">
        <v>0.79162827286756754</v>
      </c>
      <c r="U3" s="291">
        <v>0.99783723374820288</v>
      </c>
      <c r="V3" s="291">
        <v>0.79621042884161253</v>
      </c>
      <c r="W3" s="291">
        <v>0.5673057076431981</v>
      </c>
      <c r="X3" s="291">
        <v>0.65541182759413441</v>
      </c>
      <c r="Y3" s="291">
        <v>0.78864298108533615</v>
      </c>
      <c r="Z3" s="291">
        <v>0.63446801018511589</v>
      </c>
      <c r="AA3" s="291">
        <v>0.6288951030311194</v>
      </c>
      <c r="AB3" s="291">
        <v>0.5207385274020907</v>
      </c>
      <c r="AC3" s="291">
        <v>0.5371991249051371</v>
      </c>
      <c r="AD3" s="291">
        <v>0.64918198785824166</v>
      </c>
      <c r="AE3" s="291">
        <v>0.66684410161088137</v>
      </c>
      <c r="AF3" s="291">
        <v>0.5548023992259834</v>
      </c>
      <c r="AG3" s="291">
        <v>0.54720835053538608</v>
      </c>
      <c r="AH3" s="291">
        <v>0.57443202030683416</v>
      </c>
      <c r="AI3" s="291">
        <v>0.82518326946797171</v>
      </c>
      <c r="AJ3" s="291">
        <v>0.57556459988738118</v>
      </c>
      <c r="AK3" s="291">
        <v>0.54274036374539836</v>
      </c>
      <c r="AL3" s="36" t="s">
        <v>2805</v>
      </c>
      <c r="AM3" s="291">
        <v>1.0322612565152656</v>
      </c>
      <c r="AN3" s="291">
        <v>0.60584246065741387</v>
      </c>
      <c r="AO3" s="291">
        <v>0.63163408934217113</v>
      </c>
      <c r="AP3" s="291">
        <v>0.69403014830406307</v>
      </c>
    </row>
    <row r="4" spans="1:42" ht="38.25" x14ac:dyDescent="0.2">
      <c r="A4" s="85" t="s">
        <v>2228</v>
      </c>
      <c r="B4" s="288"/>
      <c r="C4" s="288" t="s">
        <v>2822</v>
      </c>
      <c r="D4" s="2" t="s">
        <v>2895</v>
      </c>
      <c r="E4" s="288" t="s">
        <v>2181</v>
      </c>
      <c r="F4" s="288" t="s">
        <v>2180</v>
      </c>
      <c r="G4" s="288" t="s">
        <v>2182</v>
      </c>
      <c r="H4" s="288" t="s">
        <v>2183</v>
      </c>
      <c r="I4" s="288" t="s">
        <v>2184</v>
      </c>
      <c r="J4" s="288" t="s">
        <v>2185</v>
      </c>
      <c r="K4" s="288" t="s">
        <v>2186</v>
      </c>
      <c r="L4" s="288" t="s">
        <v>2187</v>
      </c>
      <c r="M4" s="288" t="s">
        <v>2188</v>
      </c>
      <c r="N4" s="288" t="s">
        <v>2189</v>
      </c>
      <c r="O4" s="288" t="s">
        <v>2190</v>
      </c>
      <c r="P4" s="288" t="s">
        <v>2191</v>
      </c>
      <c r="Q4" s="288" t="s">
        <v>2192</v>
      </c>
      <c r="R4" s="288" t="s">
        <v>2193</v>
      </c>
      <c r="S4" s="288" t="s">
        <v>2194</v>
      </c>
      <c r="T4" s="288" t="s">
        <v>2195</v>
      </c>
      <c r="U4" s="288" t="s">
        <v>2196</v>
      </c>
      <c r="V4" s="288" t="s">
        <v>2197</v>
      </c>
      <c r="W4" s="288" t="s">
        <v>2198</v>
      </c>
      <c r="X4" s="288" t="s">
        <v>2199</v>
      </c>
      <c r="Y4" s="288" t="s">
        <v>2200</v>
      </c>
      <c r="Z4" s="288" t="s">
        <v>2201</v>
      </c>
      <c r="AA4" s="288" t="s">
        <v>2202</v>
      </c>
      <c r="AB4" s="288" t="s">
        <v>2203</v>
      </c>
      <c r="AC4" s="288" t="s">
        <v>2204</v>
      </c>
      <c r="AD4" s="288" t="s">
        <v>2205</v>
      </c>
      <c r="AE4" s="288" t="s">
        <v>2206</v>
      </c>
      <c r="AF4" s="288" t="s">
        <v>2207</v>
      </c>
      <c r="AG4" s="288" t="s">
        <v>2208</v>
      </c>
      <c r="AH4" s="288" t="s">
        <v>2209</v>
      </c>
      <c r="AI4" s="288" t="s">
        <v>2210</v>
      </c>
      <c r="AJ4" s="288" t="s">
        <v>2211</v>
      </c>
      <c r="AK4" s="288" t="s">
        <v>2212</v>
      </c>
      <c r="AL4" s="1" t="s">
        <v>2821</v>
      </c>
      <c r="AM4" s="289" t="s">
        <v>2779</v>
      </c>
      <c r="AN4" s="289" t="s">
        <v>2268</v>
      </c>
      <c r="AO4" s="289" t="s">
        <v>2780</v>
      </c>
      <c r="AP4" s="289" t="s">
        <v>2781</v>
      </c>
    </row>
    <row r="5" spans="1:42" x14ac:dyDescent="0.2">
      <c r="A5" s="1" t="s">
        <v>2709</v>
      </c>
      <c r="B5" s="1" t="s">
        <v>2293</v>
      </c>
      <c r="C5" s="113">
        <v>7.462686567164179E-3</v>
      </c>
      <c r="D5" s="4">
        <v>134</v>
      </c>
      <c r="E5" s="119">
        <v>1</v>
      </c>
      <c r="F5" s="119">
        <v>1</v>
      </c>
      <c r="G5" s="119">
        <v>1</v>
      </c>
      <c r="H5" s="119">
        <v>1</v>
      </c>
      <c r="I5" s="119">
        <v>1</v>
      </c>
      <c r="J5" s="119">
        <v>1</v>
      </c>
      <c r="K5" s="119">
        <v>1</v>
      </c>
      <c r="L5" s="119">
        <v>1</v>
      </c>
      <c r="M5" s="119">
        <v>1</v>
      </c>
      <c r="N5" s="119">
        <v>0</v>
      </c>
      <c r="O5" s="119">
        <v>1</v>
      </c>
      <c r="P5" s="119">
        <v>1</v>
      </c>
      <c r="Q5" s="119">
        <v>1</v>
      </c>
      <c r="R5" s="119">
        <v>1</v>
      </c>
      <c r="S5" s="119">
        <v>0</v>
      </c>
      <c r="T5" s="119">
        <v>1</v>
      </c>
      <c r="U5" s="119">
        <v>1</v>
      </c>
      <c r="V5" s="119">
        <v>1</v>
      </c>
      <c r="W5" s="119">
        <v>1</v>
      </c>
      <c r="X5" s="119">
        <v>1</v>
      </c>
      <c r="Y5" s="119">
        <v>1</v>
      </c>
      <c r="Z5" s="119">
        <v>1</v>
      </c>
      <c r="AA5" s="119">
        <v>1</v>
      </c>
      <c r="AB5" s="119">
        <v>1</v>
      </c>
      <c r="AC5" s="119">
        <v>0</v>
      </c>
      <c r="AD5" s="119">
        <v>1</v>
      </c>
      <c r="AE5" s="119">
        <v>1</v>
      </c>
      <c r="AF5" s="119">
        <v>1</v>
      </c>
      <c r="AG5" s="119">
        <v>1</v>
      </c>
      <c r="AH5" s="119">
        <v>1</v>
      </c>
      <c r="AI5" s="119">
        <v>1</v>
      </c>
      <c r="AJ5" s="119">
        <v>1</v>
      </c>
      <c r="AK5" s="119">
        <v>1</v>
      </c>
      <c r="AL5" s="1" t="s">
        <v>1974</v>
      </c>
      <c r="AM5" s="1">
        <v>12</v>
      </c>
      <c r="AN5" s="1">
        <v>6</v>
      </c>
      <c r="AO5" s="1">
        <v>5</v>
      </c>
      <c r="AP5" s="1">
        <v>7</v>
      </c>
    </row>
    <row r="6" spans="1:42" x14ac:dyDescent="0.2">
      <c r="A6" s="1" t="s">
        <v>2357</v>
      </c>
      <c r="B6" s="1" t="s">
        <v>2292</v>
      </c>
      <c r="C6" s="113">
        <v>7.7519379844961239E-3</v>
      </c>
      <c r="D6" s="4">
        <v>129</v>
      </c>
      <c r="E6" s="119">
        <v>1</v>
      </c>
      <c r="F6" s="119">
        <v>1</v>
      </c>
      <c r="G6" s="119">
        <v>1</v>
      </c>
      <c r="H6" s="119">
        <v>1</v>
      </c>
      <c r="I6" s="119">
        <v>1</v>
      </c>
      <c r="J6" s="119">
        <v>1</v>
      </c>
      <c r="K6" s="119">
        <v>0</v>
      </c>
      <c r="L6" s="119">
        <v>1</v>
      </c>
      <c r="M6" s="119">
        <v>1</v>
      </c>
      <c r="N6" s="119">
        <v>1</v>
      </c>
      <c r="O6" s="119">
        <v>1</v>
      </c>
      <c r="P6" s="119">
        <v>1</v>
      </c>
      <c r="Q6" s="119">
        <v>1</v>
      </c>
      <c r="R6" s="119">
        <v>0</v>
      </c>
      <c r="S6" s="119">
        <v>1</v>
      </c>
      <c r="T6" s="119">
        <v>1</v>
      </c>
      <c r="U6" s="119">
        <v>1</v>
      </c>
      <c r="V6" s="119">
        <v>1</v>
      </c>
      <c r="W6" s="119">
        <v>1</v>
      </c>
      <c r="X6" s="119">
        <v>1</v>
      </c>
      <c r="Y6" s="119">
        <v>1</v>
      </c>
      <c r="Z6" s="119">
        <v>1</v>
      </c>
      <c r="AA6" s="119">
        <v>1</v>
      </c>
      <c r="AB6" s="119">
        <v>1</v>
      </c>
      <c r="AC6" s="119">
        <v>1</v>
      </c>
      <c r="AD6" s="119">
        <v>1</v>
      </c>
      <c r="AE6" s="119">
        <v>1</v>
      </c>
      <c r="AF6" s="119">
        <v>1</v>
      </c>
      <c r="AG6" s="119">
        <v>1</v>
      </c>
      <c r="AH6" s="119">
        <v>1</v>
      </c>
      <c r="AI6" s="119">
        <v>1</v>
      </c>
      <c r="AJ6" s="119">
        <v>1</v>
      </c>
      <c r="AK6" s="119">
        <v>1</v>
      </c>
      <c r="AL6" s="1" t="s">
        <v>1975</v>
      </c>
      <c r="AM6" s="1">
        <v>10</v>
      </c>
      <c r="AN6" s="1">
        <v>9</v>
      </c>
      <c r="AO6" s="1">
        <v>5</v>
      </c>
      <c r="AP6" s="1">
        <v>7</v>
      </c>
    </row>
    <row r="7" spans="1:42" x14ac:dyDescent="0.2">
      <c r="A7" s="1" t="s">
        <v>2358</v>
      </c>
      <c r="B7" s="1" t="s">
        <v>2300</v>
      </c>
      <c r="C7" s="113">
        <v>8.4033613445378148E-3</v>
      </c>
      <c r="D7" s="4">
        <v>119</v>
      </c>
      <c r="E7" s="119">
        <v>1</v>
      </c>
      <c r="F7" s="119">
        <v>1</v>
      </c>
      <c r="G7" s="119">
        <v>1</v>
      </c>
      <c r="H7" s="119">
        <v>1</v>
      </c>
      <c r="I7" s="119">
        <v>1</v>
      </c>
      <c r="J7" s="119">
        <v>1</v>
      </c>
      <c r="K7" s="119">
        <v>1</v>
      </c>
      <c r="L7" s="119">
        <v>1</v>
      </c>
      <c r="M7" s="119">
        <v>1</v>
      </c>
      <c r="N7" s="119">
        <v>1</v>
      </c>
      <c r="O7" s="119">
        <v>1</v>
      </c>
      <c r="P7" s="119">
        <v>1</v>
      </c>
      <c r="Q7" s="119">
        <v>1</v>
      </c>
      <c r="R7" s="119">
        <v>1</v>
      </c>
      <c r="S7" s="119">
        <v>1</v>
      </c>
      <c r="T7" s="119">
        <v>1</v>
      </c>
      <c r="U7" s="119">
        <v>1</v>
      </c>
      <c r="V7" s="119">
        <v>1</v>
      </c>
      <c r="W7" s="119">
        <v>1</v>
      </c>
      <c r="X7" s="119">
        <v>1</v>
      </c>
      <c r="Y7" s="119">
        <v>1</v>
      </c>
      <c r="Z7" s="119">
        <v>1</v>
      </c>
      <c r="AA7" s="119">
        <v>1</v>
      </c>
      <c r="AB7" s="119">
        <v>1</v>
      </c>
      <c r="AC7" s="119">
        <v>0</v>
      </c>
      <c r="AD7" s="119">
        <v>0</v>
      </c>
      <c r="AE7" s="119">
        <v>1</v>
      </c>
      <c r="AF7" s="119">
        <v>1</v>
      </c>
      <c r="AG7" s="119">
        <v>1</v>
      </c>
      <c r="AH7" s="119">
        <v>1</v>
      </c>
      <c r="AI7" s="119">
        <v>1</v>
      </c>
      <c r="AJ7" s="119">
        <v>1</v>
      </c>
      <c r="AK7" s="119">
        <v>1</v>
      </c>
      <c r="AL7" s="1" t="s">
        <v>1976</v>
      </c>
      <c r="AM7" s="1">
        <v>12</v>
      </c>
      <c r="AN7" s="1">
        <v>8</v>
      </c>
      <c r="AO7" s="1">
        <v>5</v>
      </c>
      <c r="AP7" s="1">
        <v>6</v>
      </c>
    </row>
    <row r="8" spans="1:42" x14ac:dyDescent="0.2">
      <c r="A8" s="1" t="s">
        <v>2359</v>
      </c>
      <c r="B8" s="1" t="s">
        <v>2301</v>
      </c>
      <c r="C8" s="113">
        <v>5.8823529411764705E-3</v>
      </c>
      <c r="D8" s="4">
        <v>170</v>
      </c>
      <c r="E8" s="119">
        <v>1</v>
      </c>
      <c r="F8" s="119">
        <v>0</v>
      </c>
      <c r="G8" s="119">
        <v>1</v>
      </c>
      <c r="H8" s="119">
        <v>1</v>
      </c>
      <c r="I8" s="119">
        <v>1</v>
      </c>
      <c r="J8" s="119">
        <v>1</v>
      </c>
      <c r="K8" s="119">
        <v>1</v>
      </c>
      <c r="L8" s="119">
        <v>1</v>
      </c>
      <c r="M8" s="119">
        <v>1</v>
      </c>
      <c r="N8" s="119">
        <v>1</v>
      </c>
      <c r="O8" s="119">
        <v>1</v>
      </c>
      <c r="P8" s="119">
        <v>1</v>
      </c>
      <c r="Q8" s="119">
        <v>1</v>
      </c>
      <c r="R8" s="119">
        <v>1</v>
      </c>
      <c r="S8" s="119">
        <v>0</v>
      </c>
      <c r="T8" s="119">
        <v>0</v>
      </c>
      <c r="U8" s="119">
        <v>1</v>
      </c>
      <c r="V8" s="119">
        <v>1</v>
      </c>
      <c r="W8" s="119">
        <v>1</v>
      </c>
      <c r="X8" s="119">
        <v>1</v>
      </c>
      <c r="Y8" s="119">
        <v>0</v>
      </c>
      <c r="Z8" s="119">
        <v>1</v>
      </c>
      <c r="AA8" s="119">
        <v>1</v>
      </c>
      <c r="AB8" s="119">
        <v>0</v>
      </c>
      <c r="AC8" s="119">
        <v>1</v>
      </c>
      <c r="AD8" s="119">
        <v>0</v>
      </c>
      <c r="AE8" s="119">
        <v>0</v>
      </c>
      <c r="AF8" s="119">
        <v>1</v>
      </c>
      <c r="AG8" s="119">
        <v>0</v>
      </c>
      <c r="AH8" s="119">
        <v>0</v>
      </c>
      <c r="AI8" s="119">
        <v>0</v>
      </c>
      <c r="AJ8" s="119">
        <v>1</v>
      </c>
      <c r="AK8" s="119">
        <v>1</v>
      </c>
      <c r="AL8" s="1" t="s">
        <v>1982</v>
      </c>
      <c r="AM8" s="1">
        <v>11</v>
      </c>
      <c r="AN8" s="1">
        <v>7</v>
      </c>
      <c r="AO8" s="1">
        <v>3</v>
      </c>
      <c r="AP8" s="1">
        <v>2</v>
      </c>
    </row>
    <row r="9" spans="1:42" x14ac:dyDescent="0.2">
      <c r="A9" s="1" t="s">
        <v>2360</v>
      </c>
      <c r="B9" s="1" t="s">
        <v>2297</v>
      </c>
      <c r="C9" s="113">
        <v>5.4644808743169399E-3</v>
      </c>
      <c r="D9" s="4">
        <v>183</v>
      </c>
      <c r="E9" s="119">
        <v>0</v>
      </c>
      <c r="F9" s="119">
        <v>0</v>
      </c>
      <c r="G9" s="119">
        <v>0</v>
      </c>
      <c r="H9" s="119">
        <v>1</v>
      </c>
      <c r="I9" s="119">
        <v>0</v>
      </c>
      <c r="J9" s="119">
        <v>0</v>
      </c>
      <c r="K9" s="119">
        <v>1</v>
      </c>
      <c r="L9" s="119">
        <v>0</v>
      </c>
      <c r="M9" s="119">
        <v>0</v>
      </c>
      <c r="N9" s="119">
        <v>1</v>
      </c>
      <c r="O9" s="119">
        <v>0</v>
      </c>
      <c r="P9" s="119">
        <v>0</v>
      </c>
      <c r="Q9" s="119">
        <v>0</v>
      </c>
      <c r="R9" s="119">
        <v>1</v>
      </c>
      <c r="S9" s="119">
        <v>0</v>
      </c>
      <c r="T9" s="119">
        <v>0</v>
      </c>
      <c r="U9" s="119">
        <v>0</v>
      </c>
      <c r="V9" s="119">
        <v>0</v>
      </c>
      <c r="W9" s="119">
        <v>0</v>
      </c>
      <c r="X9" s="119">
        <v>0</v>
      </c>
      <c r="Y9" s="119">
        <v>0</v>
      </c>
      <c r="Z9" s="119">
        <v>0</v>
      </c>
      <c r="AA9" s="119">
        <v>0</v>
      </c>
      <c r="AB9" s="119">
        <v>0</v>
      </c>
      <c r="AC9" s="119">
        <v>0</v>
      </c>
      <c r="AD9" s="119">
        <v>0</v>
      </c>
      <c r="AE9" s="119">
        <v>0</v>
      </c>
      <c r="AF9" s="119">
        <v>0</v>
      </c>
      <c r="AG9" s="119">
        <v>0</v>
      </c>
      <c r="AH9" s="119">
        <v>0</v>
      </c>
      <c r="AI9" s="119">
        <v>0</v>
      </c>
      <c r="AJ9" s="119">
        <v>0</v>
      </c>
      <c r="AK9" s="119">
        <v>0</v>
      </c>
      <c r="AL9" s="1" t="s">
        <v>1981</v>
      </c>
      <c r="AM9" s="1">
        <v>2</v>
      </c>
      <c r="AN9" s="1">
        <v>1</v>
      </c>
      <c r="AO9" s="1">
        <v>0</v>
      </c>
      <c r="AP9" s="1">
        <v>1</v>
      </c>
    </row>
    <row r="10" spans="1:42" x14ac:dyDescent="0.2">
      <c r="A10" s="1" t="s">
        <v>2361</v>
      </c>
      <c r="B10" s="1" t="s">
        <v>2307</v>
      </c>
      <c r="C10" s="113">
        <v>6.024096385542169E-3</v>
      </c>
      <c r="D10" s="4">
        <v>166</v>
      </c>
      <c r="E10" s="119">
        <v>0</v>
      </c>
      <c r="F10" s="119">
        <v>0</v>
      </c>
      <c r="G10" s="119">
        <v>1</v>
      </c>
      <c r="H10" s="119">
        <v>0</v>
      </c>
      <c r="I10" s="119">
        <v>0</v>
      </c>
      <c r="J10" s="119">
        <v>1</v>
      </c>
      <c r="K10" s="119">
        <v>0</v>
      </c>
      <c r="L10" s="119">
        <v>1</v>
      </c>
      <c r="M10" s="119">
        <v>0</v>
      </c>
      <c r="N10" s="119">
        <v>0</v>
      </c>
      <c r="O10" s="119">
        <v>1</v>
      </c>
      <c r="P10" s="119">
        <v>0</v>
      </c>
      <c r="Q10" s="119">
        <v>1</v>
      </c>
      <c r="R10" s="119">
        <v>0</v>
      </c>
      <c r="S10" s="119">
        <v>0</v>
      </c>
      <c r="T10" s="119">
        <v>0</v>
      </c>
      <c r="U10" s="119">
        <v>0</v>
      </c>
      <c r="V10" s="119">
        <v>0</v>
      </c>
      <c r="W10" s="119">
        <v>1</v>
      </c>
      <c r="X10" s="119">
        <v>0</v>
      </c>
      <c r="Y10" s="119">
        <v>0</v>
      </c>
      <c r="Z10" s="119">
        <v>0</v>
      </c>
      <c r="AA10" s="119">
        <v>0</v>
      </c>
      <c r="AB10" s="119">
        <v>1</v>
      </c>
      <c r="AC10" s="119">
        <v>0</v>
      </c>
      <c r="AD10" s="119">
        <v>0</v>
      </c>
      <c r="AE10" s="119">
        <v>0</v>
      </c>
      <c r="AF10" s="119">
        <v>1</v>
      </c>
      <c r="AG10" s="119">
        <v>0</v>
      </c>
      <c r="AH10" s="119">
        <v>0</v>
      </c>
      <c r="AI10" s="119">
        <v>1</v>
      </c>
      <c r="AJ10" s="119">
        <v>1</v>
      </c>
      <c r="AK10" s="119">
        <v>0</v>
      </c>
      <c r="AL10" s="1" t="s">
        <v>1974</v>
      </c>
      <c r="AM10" s="1">
        <v>5</v>
      </c>
      <c r="AN10" s="1">
        <v>1</v>
      </c>
      <c r="AO10" s="1">
        <v>3</v>
      </c>
      <c r="AP10" s="1">
        <v>1</v>
      </c>
    </row>
    <row r="11" spans="1:42" x14ac:dyDescent="0.2">
      <c r="A11" s="1" t="s">
        <v>2362</v>
      </c>
      <c r="B11" s="1" t="s">
        <v>2295</v>
      </c>
      <c r="C11" s="113">
        <v>4.2553191489361703E-3</v>
      </c>
      <c r="D11" s="4">
        <v>235</v>
      </c>
      <c r="E11" s="119">
        <v>0</v>
      </c>
      <c r="F11" s="119">
        <v>0</v>
      </c>
      <c r="G11" s="119">
        <v>0</v>
      </c>
      <c r="H11" s="119">
        <v>0</v>
      </c>
      <c r="I11" s="119">
        <v>0</v>
      </c>
      <c r="J11" s="119">
        <v>0</v>
      </c>
      <c r="K11" s="119">
        <v>0</v>
      </c>
      <c r="L11" s="119">
        <v>0</v>
      </c>
      <c r="M11" s="119">
        <v>0</v>
      </c>
      <c r="N11" s="119">
        <v>0</v>
      </c>
      <c r="O11" s="119">
        <v>0</v>
      </c>
      <c r="P11" s="119">
        <v>0</v>
      </c>
      <c r="Q11" s="119">
        <v>0</v>
      </c>
      <c r="R11" s="119">
        <v>0</v>
      </c>
      <c r="S11" s="119">
        <v>1</v>
      </c>
      <c r="T11" s="119">
        <v>0</v>
      </c>
      <c r="U11" s="119">
        <v>1</v>
      </c>
      <c r="V11" s="119">
        <v>0</v>
      </c>
      <c r="W11" s="119">
        <v>1</v>
      </c>
      <c r="X11" s="119">
        <v>1</v>
      </c>
      <c r="Y11" s="119">
        <v>0</v>
      </c>
      <c r="Z11" s="119">
        <v>1</v>
      </c>
      <c r="AA11" s="119">
        <v>0</v>
      </c>
      <c r="AB11" s="119">
        <v>0</v>
      </c>
      <c r="AC11" s="119">
        <v>1</v>
      </c>
      <c r="AD11" s="119">
        <v>1</v>
      </c>
      <c r="AE11" s="119">
        <v>0</v>
      </c>
      <c r="AF11" s="119">
        <v>0</v>
      </c>
      <c r="AG11" s="119">
        <v>0</v>
      </c>
      <c r="AH11" s="119">
        <v>0</v>
      </c>
      <c r="AI11" s="119">
        <v>0</v>
      </c>
      <c r="AJ11" s="119">
        <v>1</v>
      </c>
      <c r="AK11" s="119">
        <v>1</v>
      </c>
      <c r="AL11" s="1" t="s">
        <v>1978</v>
      </c>
      <c r="AM11" s="1">
        <v>0</v>
      </c>
      <c r="AN11" s="1">
        <v>6</v>
      </c>
      <c r="AO11" s="1">
        <v>2</v>
      </c>
      <c r="AP11" s="1">
        <v>1</v>
      </c>
    </row>
    <row r="12" spans="1:42" x14ac:dyDescent="0.2">
      <c r="A12" s="1" t="s">
        <v>2363</v>
      </c>
      <c r="B12" s="1" t="s">
        <v>2302</v>
      </c>
      <c r="C12" s="113">
        <v>4.830917874396135E-3</v>
      </c>
      <c r="D12" s="4">
        <v>207</v>
      </c>
      <c r="E12" s="119">
        <v>0</v>
      </c>
      <c r="F12" s="119">
        <v>0</v>
      </c>
      <c r="G12" s="119">
        <v>0</v>
      </c>
      <c r="H12" s="119">
        <v>0</v>
      </c>
      <c r="I12" s="119">
        <v>0</v>
      </c>
      <c r="J12" s="119">
        <v>0</v>
      </c>
      <c r="K12" s="119">
        <v>0</v>
      </c>
      <c r="L12" s="119">
        <v>0</v>
      </c>
      <c r="M12" s="119">
        <v>0</v>
      </c>
      <c r="N12" s="119">
        <v>1</v>
      </c>
      <c r="O12" s="119">
        <v>0</v>
      </c>
      <c r="P12" s="119">
        <v>0</v>
      </c>
      <c r="Q12" s="119">
        <v>0</v>
      </c>
      <c r="R12" s="119">
        <v>0</v>
      </c>
      <c r="S12" s="119">
        <v>1</v>
      </c>
      <c r="T12" s="119">
        <v>1</v>
      </c>
      <c r="U12" s="119">
        <v>1</v>
      </c>
      <c r="V12" s="119">
        <v>1</v>
      </c>
      <c r="W12" s="119">
        <v>1</v>
      </c>
      <c r="X12" s="119">
        <v>1</v>
      </c>
      <c r="Y12" s="119">
        <v>1</v>
      </c>
      <c r="Z12" s="119">
        <v>1</v>
      </c>
      <c r="AA12" s="119">
        <v>1</v>
      </c>
      <c r="AB12" s="119">
        <v>1</v>
      </c>
      <c r="AC12" s="119">
        <v>1</v>
      </c>
      <c r="AD12" s="119">
        <v>1</v>
      </c>
      <c r="AE12" s="119">
        <v>0</v>
      </c>
      <c r="AF12" s="119">
        <v>0</v>
      </c>
      <c r="AG12" s="119">
        <v>1</v>
      </c>
      <c r="AH12" s="119">
        <v>1</v>
      </c>
      <c r="AI12" s="119">
        <v>0</v>
      </c>
      <c r="AJ12" s="119">
        <v>1</v>
      </c>
      <c r="AK12" s="119">
        <v>1</v>
      </c>
      <c r="AL12" s="1" t="s">
        <v>1978</v>
      </c>
      <c r="AM12" s="1">
        <v>0</v>
      </c>
      <c r="AN12" s="1">
        <v>9</v>
      </c>
      <c r="AO12" s="1">
        <v>3</v>
      </c>
      <c r="AP12" s="1">
        <v>5</v>
      </c>
    </row>
    <row r="13" spans="1:42" x14ac:dyDescent="0.2">
      <c r="A13" s="1" t="s">
        <v>2364</v>
      </c>
      <c r="B13" s="1" t="s">
        <v>2280</v>
      </c>
      <c r="C13" s="113">
        <v>4.9504950495049506E-3</v>
      </c>
      <c r="D13" s="4">
        <v>202</v>
      </c>
      <c r="E13" s="119">
        <v>0</v>
      </c>
      <c r="F13" s="119">
        <v>0</v>
      </c>
      <c r="G13" s="119">
        <v>0</v>
      </c>
      <c r="H13" s="119">
        <v>1</v>
      </c>
      <c r="I13" s="119">
        <v>1</v>
      </c>
      <c r="J13" s="119">
        <v>0</v>
      </c>
      <c r="K13" s="119">
        <v>1</v>
      </c>
      <c r="L13" s="119">
        <v>0</v>
      </c>
      <c r="M13" s="119">
        <v>1</v>
      </c>
      <c r="N13" s="119">
        <v>0</v>
      </c>
      <c r="O13" s="119">
        <v>0</v>
      </c>
      <c r="P13" s="119">
        <v>0</v>
      </c>
      <c r="Q13" s="119">
        <v>1</v>
      </c>
      <c r="R13" s="119">
        <v>0</v>
      </c>
      <c r="S13" s="119">
        <v>0</v>
      </c>
      <c r="T13" s="119">
        <v>0</v>
      </c>
      <c r="U13" s="119">
        <v>1</v>
      </c>
      <c r="V13" s="119">
        <v>0</v>
      </c>
      <c r="W13" s="119">
        <v>1</v>
      </c>
      <c r="X13" s="119">
        <v>0</v>
      </c>
      <c r="Y13" s="119">
        <v>0</v>
      </c>
      <c r="Z13" s="119">
        <v>1</v>
      </c>
      <c r="AA13" s="119">
        <v>0</v>
      </c>
      <c r="AB13" s="119">
        <v>0</v>
      </c>
      <c r="AC13" s="119">
        <v>1</v>
      </c>
      <c r="AD13" s="119">
        <v>0</v>
      </c>
      <c r="AE13" s="119">
        <v>0</v>
      </c>
      <c r="AF13" s="119">
        <v>1</v>
      </c>
      <c r="AG13" s="119">
        <v>0</v>
      </c>
      <c r="AH13" s="119">
        <v>0</v>
      </c>
      <c r="AI13" s="119">
        <v>1</v>
      </c>
      <c r="AJ13" s="119">
        <v>1</v>
      </c>
      <c r="AK13" s="119">
        <v>0</v>
      </c>
      <c r="AL13" s="1" t="s">
        <v>1986</v>
      </c>
      <c r="AM13" s="1">
        <v>4</v>
      </c>
      <c r="AN13" s="1">
        <v>4</v>
      </c>
      <c r="AO13" s="1">
        <v>3</v>
      </c>
      <c r="AP13" s="1">
        <v>1</v>
      </c>
    </row>
    <row r="14" spans="1:42" x14ac:dyDescent="0.2">
      <c r="A14" s="1" t="s">
        <v>2365</v>
      </c>
      <c r="B14" s="1" t="s">
        <v>2366</v>
      </c>
      <c r="C14" s="113">
        <v>8.5470085470085479E-3</v>
      </c>
      <c r="D14" s="4">
        <v>117</v>
      </c>
      <c r="E14" s="119">
        <v>0</v>
      </c>
      <c r="F14" s="119">
        <v>0</v>
      </c>
      <c r="G14" s="119">
        <v>0</v>
      </c>
      <c r="H14" s="119">
        <v>0</v>
      </c>
      <c r="I14" s="119">
        <v>0</v>
      </c>
      <c r="J14" s="119">
        <v>0</v>
      </c>
      <c r="K14" s="119">
        <v>0</v>
      </c>
      <c r="L14" s="119">
        <v>0</v>
      </c>
      <c r="M14" s="119">
        <v>0</v>
      </c>
      <c r="N14" s="119">
        <v>0</v>
      </c>
      <c r="O14" s="119">
        <v>0</v>
      </c>
      <c r="P14" s="119">
        <v>0</v>
      </c>
      <c r="Q14" s="119">
        <v>0</v>
      </c>
      <c r="R14" s="119">
        <v>0</v>
      </c>
      <c r="S14" s="119">
        <v>0</v>
      </c>
      <c r="T14" s="119">
        <v>0</v>
      </c>
      <c r="U14" s="119">
        <v>0</v>
      </c>
      <c r="V14" s="119">
        <v>0</v>
      </c>
      <c r="W14" s="119">
        <v>0</v>
      </c>
      <c r="X14" s="119">
        <v>0</v>
      </c>
      <c r="Y14" s="119">
        <v>0</v>
      </c>
      <c r="Z14" s="119">
        <v>0</v>
      </c>
      <c r="AA14" s="119">
        <v>0</v>
      </c>
      <c r="AB14" s="119">
        <v>0</v>
      </c>
      <c r="AC14" s="119">
        <v>0</v>
      </c>
      <c r="AD14" s="119">
        <v>0</v>
      </c>
      <c r="AE14" s="119">
        <v>0</v>
      </c>
      <c r="AF14" s="119">
        <v>0</v>
      </c>
      <c r="AG14" s="119">
        <v>0</v>
      </c>
      <c r="AH14" s="119">
        <v>0</v>
      </c>
      <c r="AI14" s="119">
        <v>0</v>
      </c>
      <c r="AJ14" s="119">
        <v>0</v>
      </c>
      <c r="AK14" s="119">
        <v>0</v>
      </c>
      <c r="AL14" s="1" t="s">
        <v>2129</v>
      </c>
      <c r="AM14" s="1">
        <v>0</v>
      </c>
      <c r="AN14" s="1">
        <v>0</v>
      </c>
      <c r="AO14" s="1">
        <v>0</v>
      </c>
      <c r="AP14" s="1">
        <v>0</v>
      </c>
    </row>
    <row r="15" spans="1:42" x14ac:dyDescent="0.2">
      <c r="A15" s="1" t="s">
        <v>2367</v>
      </c>
      <c r="B15" s="1" t="s">
        <v>2299</v>
      </c>
      <c r="C15" s="113">
        <v>5.3475935828877002E-3</v>
      </c>
      <c r="D15" s="4">
        <v>187</v>
      </c>
      <c r="E15" s="119">
        <v>0</v>
      </c>
      <c r="F15" s="119">
        <v>0</v>
      </c>
      <c r="G15" s="119">
        <v>0</v>
      </c>
      <c r="H15" s="119">
        <v>0</v>
      </c>
      <c r="I15" s="119">
        <v>1</v>
      </c>
      <c r="J15" s="119">
        <v>0</v>
      </c>
      <c r="K15" s="119">
        <v>0</v>
      </c>
      <c r="L15" s="119">
        <v>0</v>
      </c>
      <c r="M15" s="119">
        <v>1</v>
      </c>
      <c r="N15" s="119">
        <v>1</v>
      </c>
      <c r="O15" s="119">
        <v>0</v>
      </c>
      <c r="P15" s="119">
        <v>0</v>
      </c>
      <c r="Q15" s="119">
        <v>0</v>
      </c>
      <c r="R15" s="119">
        <v>0</v>
      </c>
      <c r="S15" s="119">
        <v>1</v>
      </c>
      <c r="T15" s="119">
        <v>1</v>
      </c>
      <c r="U15" s="119">
        <v>1</v>
      </c>
      <c r="V15" s="119">
        <v>1</v>
      </c>
      <c r="W15" s="119">
        <v>1</v>
      </c>
      <c r="X15" s="119">
        <v>1</v>
      </c>
      <c r="Y15" s="119">
        <v>1</v>
      </c>
      <c r="Z15" s="119">
        <v>1</v>
      </c>
      <c r="AA15" s="119">
        <v>1</v>
      </c>
      <c r="AB15" s="119">
        <v>1</v>
      </c>
      <c r="AC15" s="119">
        <v>1</v>
      </c>
      <c r="AD15" s="119">
        <v>1</v>
      </c>
      <c r="AE15" s="119">
        <v>1</v>
      </c>
      <c r="AF15" s="119">
        <v>1</v>
      </c>
      <c r="AG15" s="119">
        <v>1</v>
      </c>
      <c r="AH15" s="119">
        <v>1</v>
      </c>
      <c r="AI15" s="119">
        <v>0</v>
      </c>
      <c r="AJ15" s="119">
        <v>1</v>
      </c>
      <c r="AK15" s="119">
        <v>1</v>
      </c>
      <c r="AL15" s="1" t="s">
        <v>1978</v>
      </c>
      <c r="AM15" s="1">
        <v>2</v>
      </c>
      <c r="AN15" s="1">
        <v>9</v>
      </c>
      <c r="AO15" s="1">
        <v>4</v>
      </c>
      <c r="AP15" s="1">
        <v>6</v>
      </c>
    </row>
    <row r="16" spans="1:42" x14ac:dyDescent="0.2">
      <c r="A16" s="1" t="s">
        <v>2368</v>
      </c>
      <c r="B16" s="1" t="s">
        <v>2309</v>
      </c>
      <c r="C16" s="113">
        <v>5.3763440860215058E-3</v>
      </c>
      <c r="D16" s="4">
        <v>186</v>
      </c>
      <c r="E16" s="119">
        <v>0</v>
      </c>
      <c r="F16" s="119">
        <v>0</v>
      </c>
      <c r="G16" s="119">
        <v>0</v>
      </c>
      <c r="H16" s="119">
        <v>0</v>
      </c>
      <c r="I16" s="119">
        <v>1</v>
      </c>
      <c r="J16" s="119">
        <v>0</v>
      </c>
      <c r="K16" s="119">
        <v>0</v>
      </c>
      <c r="L16" s="119">
        <v>1</v>
      </c>
      <c r="M16" s="119">
        <v>1</v>
      </c>
      <c r="N16" s="119">
        <v>1</v>
      </c>
      <c r="O16" s="119">
        <v>0</v>
      </c>
      <c r="P16" s="119">
        <v>0</v>
      </c>
      <c r="Q16" s="119">
        <v>0</v>
      </c>
      <c r="R16" s="119">
        <v>0</v>
      </c>
      <c r="S16" s="119">
        <v>1</v>
      </c>
      <c r="T16" s="119">
        <v>0</v>
      </c>
      <c r="U16" s="119">
        <v>1</v>
      </c>
      <c r="V16" s="119">
        <v>1</v>
      </c>
      <c r="W16" s="119">
        <v>0</v>
      </c>
      <c r="X16" s="119">
        <v>1</v>
      </c>
      <c r="Y16" s="119">
        <v>1</v>
      </c>
      <c r="Z16" s="119">
        <v>1</v>
      </c>
      <c r="AA16" s="119">
        <v>1</v>
      </c>
      <c r="AB16" s="119">
        <v>0</v>
      </c>
      <c r="AC16" s="119">
        <v>1</v>
      </c>
      <c r="AD16" s="119">
        <v>1</v>
      </c>
      <c r="AE16" s="119">
        <v>1</v>
      </c>
      <c r="AF16" s="119">
        <v>0</v>
      </c>
      <c r="AG16" s="119">
        <v>0</v>
      </c>
      <c r="AH16" s="119">
        <v>1</v>
      </c>
      <c r="AI16" s="119">
        <v>0</v>
      </c>
      <c r="AJ16" s="119">
        <v>0</v>
      </c>
      <c r="AK16" s="119">
        <v>1</v>
      </c>
      <c r="AL16" s="1" t="s">
        <v>1981</v>
      </c>
      <c r="AM16" s="1">
        <v>3</v>
      </c>
      <c r="AN16" s="1">
        <v>8</v>
      </c>
      <c r="AO16" s="1">
        <v>1</v>
      </c>
      <c r="AP16" s="1">
        <v>4</v>
      </c>
    </row>
    <row r="17" spans="1:42" x14ac:dyDescent="0.2">
      <c r="A17" s="1" t="s">
        <v>2369</v>
      </c>
      <c r="B17" s="1" t="s">
        <v>2298</v>
      </c>
      <c r="C17" s="113">
        <v>6.7567567567567571E-3</v>
      </c>
      <c r="D17" s="4">
        <v>148</v>
      </c>
      <c r="E17" s="119">
        <v>1</v>
      </c>
      <c r="F17" s="119">
        <v>1</v>
      </c>
      <c r="G17" s="119">
        <v>1</v>
      </c>
      <c r="H17" s="119">
        <v>0</v>
      </c>
      <c r="I17" s="119">
        <v>1</v>
      </c>
      <c r="J17" s="119">
        <v>0</v>
      </c>
      <c r="K17" s="119">
        <v>1</v>
      </c>
      <c r="L17" s="119">
        <v>0</v>
      </c>
      <c r="M17" s="119">
        <v>0</v>
      </c>
      <c r="N17" s="119">
        <v>0</v>
      </c>
      <c r="O17" s="119">
        <v>0</v>
      </c>
      <c r="P17" s="119">
        <v>0</v>
      </c>
      <c r="Q17" s="119">
        <v>0</v>
      </c>
      <c r="R17" s="119">
        <v>1</v>
      </c>
      <c r="S17" s="119">
        <v>0</v>
      </c>
      <c r="T17" s="119">
        <v>1</v>
      </c>
      <c r="U17" s="119">
        <v>0</v>
      </c>
      <c r="V17" s="119">
        <v>1</v>
      </c>
      <c r="W17" s="119">
        <v>0</v>
      </c>
      <c r="X17" s="119">
        <v>0</v>
      </c>
      <c r="Y17" s="119">
        <v>0</v>
      </c>
      <c r="Z17" s="119">
        <v>0</v>
      </c>
      <c r="AA17" s="119">
        <v>0</v>
      </c>
      <c r="AB17" s="119">
        <v>1</v>
      </c>
      <c r="AC17" s="119">
        <v>0</v>
      </c>
      <c r="AD17" s="119">
        <v>0</v>
      </c>
      <c r="AE17" s="119">
        <v>0</v>
      </c>
      <c r="AF17" s="119">
        <v>0</v>
      </c>
      <c r="AG17" s="119">
        <v>0</v>
      </c>
      <c r="AH17" s="119">
        <v>0</v>
      </c>
      <c r="AI17" s="119">
        <v>0</v>
      </c>
      <c r="AJ17" s="119">
        <v>0</v>
      </c>
      <c r="AK17" s="119">
        <v>0</v>
      </c>
      <c r="AL17" s="1" t="s">
        <v>1977</v>
      </c>
      <c r="AM17" s="1">
        <v>6</v>
      </c>
      <c r="AN17" s="1">
        <v>0</v>
      </c>
      <c r="AO17" s="1">
        <v>0</v>
      </c>
      <c r="AP17" s="1">
        <v>3</v>
      </c>
    </row>
    <row r="18" spans="1:42" x14ac:dyDescent="0.2">
      <c r="A18" s="1" t="s">
        <v>2370</v>
      </c>
      <c r="B18" s="1" t="s">
        <v>2311</v>
      </c>
      <c r="C18" s="113">
        <v>6.1349693251533744E-3</v>
      </c>
      <c r="D18" s="4">
        <v>163</v>
      </c>
      <c r="E18" s="119">
        <v>0</v>
      </c>
      <c r="F18" s="119">
        <v>0</v>
      </c>
      <c r="G18" s="119">
        <v>0</v>
      </c>
      <c r="H18" s="119">
        <v>0</v>
      </c>
      <c r="I18" s="119">
        <v>0</v>
      </c>
      <c r="J18" s="119">
        <v>0</v>
      </c>
      <c r="K18" s="119">
        <v>0</v>
      </c>
      <c r="L18" s="119">
        <v>0</v>
      </c>
      <c r="M18" s="119">
        <v>0</v>
      </c>
      <c r="N18" s="119">
        <v>0</v>
      </c>
      <c r="O18" s="119">
        <v>0</v>
      </c>
      <c r="P18" s="119">
        <v>0</v>
      </c>
      <c r="Q18" s="119">
        <v>0</v>
      </c>
      <c r="R18" s="119">
        <v>0</v>
      </c>
      <c r="S18" s="119">
        <v>1</v>
      </c>
      <c r="T18" s="119">
        <v>0</v>
      </c>
      <c r="U18" s="119">
        <v>1</v>
      </c>
      <c r="V18" s="119">
        <v>0</v>
      </c>
      <c r="W18" s="119">
        <v>0</v>
      </c>
      <c r="X18" s="119">
        <v>0</v>
      </c>
      <c r="Y18" s="119">
        <v>0</v>
      </c>
      <c r="Z18" s="119">
        <v>1</v>
      </c>
      <c r="AA18" s="119">
        <v>0</v>
      </c>
      <c r="AB18" s="119">
        <v>0</v>
      </c>
      <c r="AC18" s="119">
        <v>1</v>
      </c>
      <c r="AD18" s="119">
        <v>1</v>
      </c>
      <c r="AE18" s="119">
        <v>1</v>
      </c>
      <c r="AF18" s="119">
        <v>0</v>
      </c>
      <c r="AG18" s="119">
        <v>0</v>
      </c>
      <c r="AH18" s="119">
        <v>0</v>
      </c>
      <c r="AI18" s="119">
        <v>0</v>
      </c>
      <c r="AJ18" s="119">
        <v>0</v>
      </c>
      <c r="AK18" s="119">
        <v>0</v>
      </c>
      <c r="AL18" s="1" t="s">
        <v>2003</v>
      </c>
      <c r="AM18" s="1">
        <v>0</v>
      </c>
      <c r="AN18" s="1">
        <v>4</v>
      </c>
      <c r="AO18" s="1">
        <v>0</v>
      </c>
      <c r="AP18" s="1">
        <v>2</v>
      </c>
    </row>
    <row r="19" spans="1:42" x14ac:dyDescent="0.2">
      <c r="A19" s="1" t="s">
        <v>2371</v>
      </c>
      <c r="B19" s="1" t="s">
        <v>1999</v>
      </c>
      <c r="C19" s="113">
        <v>3.8461538461538464E-3</v>
      </c>
      <c r="D19" s="4">
        <v>260</v>
      </c>
      <c r="E19" s="119">
        <v>0</v>
      </c>
      <c r="F19" s="119">
        <v>0</v>
      </c>
      <c r="G19" s="119">
        <v>0</v>
      </c>
      <c r="H19" s="119">
        <v>0</v>
      </c>
      <c r="I19" s="119">
        <v>0</v>
      </c>
      <c r="J19" s="119">
        <v>0</v>
      </c>
      <c r="K19" s="119">
        <v>0</v>
      </c>
      <c r="L19" s="119">
        <v>0</v>
      </c>
      <c r="M19" s="119">
        <v>0</v>
      </c>
      <c r="N19" s="119">
        <v>0</v>
      </c>
      <c r="O19" s="119">
        <v>0</v>
      </c>
      <c r="P19" s="119">
        <v>0</v>
      </c>
      <c r="Q19" s="119">
        <v>0</v>
      </c>
      <c r="R19" s="119">
        <v>0</v>
      </c>
      <c r="S19" s="119">
        <v>1</v>
      </c>
      <c r="T19" s="119">
        <v>0</v>
      </c>
      <c r="U19" s="119">
        <v>1</v>
      </c>
      <c r="V19" s="119">
        <v>0</v>
      </c>
      <c r="W19" s="119">
        <v>0</v>
      </c>
      <c r="X19" s="119">
        <v>0</v>
      </c>
      <c r="Y19" s="119">
        <v>0</v>
      </c>
      <c r="Z19" s="119">
        <v>0</v>
      </c>
      <c r="AA19" s="119">
        <v>0</v>
      </c>
      <c r="AB19" s="119">
        <v>0</v>
      </c>
      <c r="AC19" s="119">
        <v>0</v>
      </c>
      <c r="AD19" s="119">
        <v>0</v>
      </c>
      <c r="AE19" s="119">
        <v>0</v>
      </c>
      <c r="AF19" s="119">
        <v>0</v>
      </c>
      <c r="AG19" s="119">
        <v>0</v>
      </c>
      <c r="AH19" s="119">
        <v>0</v>
      </c>
      <c r="AI19" s="119">
        <v>0</v>
      </c>
      <c r="AJ19" s="119">
        <v>0</v>
      </c>
      <c r="AK19" s="119">
        <v>0</v>
      </c>
      <c r="AL19" s="1" t="s">
        <v>1981</v>
      </c>
      <c r="AM19" s="1">
        <v>0</v>
      </c>
      <c r="AN19" s="1">
        <v>2</v>
      </c>
      <c r="AO19" s="1">
        <v>0</v>
      </c>
      <c r="AP19" s="1">
        <v>0</v>
      </c>
    </row>
    <row r="20" spans="1:42" x14ac:dyDescent="0.2">
      <c r="A20" s="1" t="s">
        <v>2372</v>
      </c>
      <c r="B20" s="1" t="s">
        <v>2317</v>
      </c>
      <c r="C20" s="113">
        <v>5.7471264367816091E-3</v>
      </c>
      <c r="D20" s="4">
        <v>174</v>
      </c>
      <c r="E20" s="119">
        <v>0</v>
      </c>
      <c r="F20" s="119">
        <v>0</v>
      </c>
      <c r="G20" s="119">
        <v>1</v>
      </c>
      <c r="H20" s="119">
        <v>0</v>
      </c>
      <c r="I20" s="119">
        <v>0</v>
      </c>
      <c r="J20" s="119">
        <v>1</v>
      </c>
      <c r="K20" s="119">
        <v>0</v>
      </c>
      <c r="L20" s="119">
        <v>1</v>
      </c>
      <c r="M20" s="119">
        <v>1</v>
      </c>
      <c r="N20" s="119">
        <v>0</v>
      </c>
      <c r="O20" s="119">
        <v>1</v>
      </c>
      <c r="P20" s="119">
        <v>0</v>
      </c>
      <c r="Q20" s="119">
        <v>0</v>
      </c>
      <c r="R20" s="119">
        <v>0</v>
      </c>
      <c r="S20" s="119">
        <v>1</v>
      </c>
      <c r="T20" s="119">
        <v>0</v>
      </c>
      <c r="U20" s="119">
        <v>0</v>
      </c>
      <c r="V20" s="119">
        <v>0</v>
      </c>
      <c r="W20" s="119">
        <v>0</v>
      </c>
      <c r="X20" s="119">
        <v>1</v>
      </c>
      <c r="Y20" s="119">
        <v>0</v>
      </c>
      <c r="Z20" s="119">
        <v>1</v>
      </c>
      <c r="AA20" s="119">
        <v>1</v>
      </c>
      <c r="AB20" s="119">
        <v>0</v>
      </c>
      <c r="AC20" s="119">
        <v>0</v>
      </c>
      <c r="AD20" s="119">
        <v>0</v>
      </c>
      <c r="AE20" s="119">
        <v>0</v>
      </c>
      <c r="AF20" s="119">
        <v>0</v>
      </c>
      <c r="AG20" s="119">
        <v>0</v>
      </c>
      <c r="AH20" s="119">
        <v>0</v>
      </c>
      <c r="AI20" s="119">
        <v>0</v>
      </c>
      <c r="AJ20" s="119">
        <v>0</v>
      </c>
      <c r="AK20" s="119">
        <v>0</v>
      </c>
      <c r="AL20" s="1" t="s">
        <v>1992</v>
      </c>
      <c r="AM20" s="1">
        <v>5</v>
      </c>
      <c r="AN20" s="1">
        <v>3</v>
      </c>
      <c r="AO20" s="1">
        <v>1</v>
      </c>
      <c r="AP20" s="1">
        <v>0</v>
      </c>
    </row>
    <row r="21" spans="1:42" x14ac:dyDescent="0.2">
      <c r="A21" s="1" t="s">
        <v>2373</v>
      </c>
      <c r="B21" s="1" t="s">
        <v>2331</v>
      </c>
      <c r="C21" s="113">
        <v>4.608294930875576E-3</v>
      </c>
      <c r="D21" s="4">
        <v>217</v>
      </c>
      <c r="E21" s="119">
        <v>0</v>
      </c>
      <c r="F21" s="119">
        <v>0</v>
      </c>
      <c r="G21" s="119">
        <v>0</v>
      </c>
      <c r="H21" s="119">
        <v>0</v>
      </c>
      <c r="I21" s="119">
        <v>0</v>
      </c>
      <c r="J21" s="119">
        <v>0</v>
      </c>
      <c r="K21" s="119">
        <v>0</v>
      </c>
      <c r="L21" s="119">
        <v>0</v>
      </c>
      <c r="M21" s="119">
        <v>0</v>
      </c>
      <c r="N21" s="119">
        <v>0</v>
      </c>
      <c r="O21" s="119">
        <v>0</v>
      </c>
      <c r="P21" s="119">
        <v>0</v>
      </c>
      <c r="Q21" s="119">
        <v>0</v>
      </c>
      <c r="R21" s="119">
        <v>0</v>
      </c>
      <c r="S21" s="119">
        <v>0</v>
      </c>
      <c r="T21" s="119">
        <v>0</v>
      </c>
      <c r="U21" s="119">
        <v>0</v>
      </c>
      <c r="V21" s="119">
        <v>0</v>
      </c>
      <c r="W21" s="119">
        <v>0</v>
      </c>
      <c r="X21" s="119">
        <v>0</v>
      </c>
      <c r="Y21" s="119">
        <v>0</v>
      </c>
      <c r="Z21" s="119">
        <v>0</v>
      </c>
      <c r="AA21" s="119">
        <v>0</v>
      </c>
      <c r="AB21" s="119">
        <v>0</v>
      </c>
      <c r="AC21" s="119">
        <v>0</v>
      </c>
      <c r="AD21" s="119">
        <v>0</v>
      </c>
      <c r="AE21" s="119">
        <v>0</v>
      </c>
      <c r="AF21" s="119">
        <v>0</v>
      </c>
      <c r="AG21" s="119">
        <v>0</v>
      </c>
      <c r="AH21" s="119">
        <v>0</v>
      </c>
      <c r="AI21" s="119">
        <v>0</v>
      </c>
      <c r="AJ21" s="119">
        <v>0</v>
      </c>
      <c r="AK21" s="119">
        <v>0</v>
      </c>
      <c r="AL21" s="1" t="s">
        <v>1982</v>
      </c>
      <c r="AM21" s="1">
        <v>0</v>
      </c>
      <c r="AN21" s="1">
        <v>0</v>
      </c>
      <c r="AO21" s="1">
        <v>0</v>
      </c>
      <c r="AP21" s="1">
        <v>0</v>
      </c>
    </row>
    <row r="22" spans="1:42" x14ac:dyDescent="0.2">
      <c r="A22" s="1" t="s">
        <v>2374</v>
      </c>
      <c r="B22" s="1" t="s">
        <v>2303</v>
      </c>
      <c r="C22" s="113">
        <v>7.3529411764705881E-3</v>
      </c>
      <c r="D22" s="4">
        <v>136</v>
      </c>
      <c r="E22" s="119">
        <v>1</v>
      </c>
      <c r="F22" s="119">
        <v>0</v>
      </c>
      <c r="G22" s="119">
        <v>0</v>
      </c>
      <c r="H22" s="119">
        <v>1</v>
      </c>
      <c r="I22" s="119">
        <v>1</v>
      </c>
      <c r="J22" s="119">
        <v>1</v>
      </c>
      <c r="K22" s="119">
        <v>0</v>
      </c>
      <c r="L22" s="119">
        <v>1</v>
      </c>
      <c r="M22" s="119">
        <v>1</v>
      </c>
      <c r="N22" s="119">
        <v>1</v>
      </c>
      <c r="O22" s="119">
        <v>1</v>
      </c>
      <c r="P22" s="119">
        <v>1</v>
      </c>
      <c r="Q22" s="119">
        <v>1</v>
      </c>
      <c r="R22" s="119">
        <v>0</v>
      </c>
      <c r="S22" s="119">
        <v>1</v>
      </c>
      <c r="T22" s="119">
        <v>1</v>
      </c>
      <c r="U22" s="119">
        <v>1</v>
      </c>
      <c r="V22" s="119">
        <v>1</v>
      </c>
      <c r="W22" s="119">
        <v>1</v>
      </c>
      <c r="X22" s="119">
        <v>1</v>
      </c>
      <c r="Y22" s="119">
        <v>1</v>
      </c>
      <c r="Z22" s="119">
        <v>1</v>
      </c>
      <c r="AA22" s="119">
        <v>1</v>
      </c>
      <c r="AB22" s="119">
        <v>1</v>
      </c>
      <c r="AC22" s="119">
        <v>1</v>
      </c>
      <c r="AD22" s="119">
        <v>1</v>
      </c>
      <c r="AE22" s="119">
        <v>1</v>
      </c>
      <c r="AF22" s="119">
        <v>1</v>
      </c>
      <c r="AG22" s="119">
        <v>1</v>
      </c>
      <c r="AH22" s="119">
        <v>1</v>
      </c>
      <c r="AI22" s="119">
        <v>1</v>
      </c>
      <c r="AJ22" s="119">
        <v>1</v>
      </c>
      <c r="AK22" s="119">
        <v>1</v>
      </c>
      <c r="AL22" s="1" t="s">
        <v>1974</v>
      </c>
      <c r="AM22" s="1">
        <v>8</v>
      </c>
      <c r="AN22" s="1">
        <v>9</v>
      </c>
      <c r="AO22" s="1">
        <v>5</v>
      </c>
      <c r="AP22" s="1">
        <v>7</v>
      </c>
    </row>
    <row r="23" spans="1:42" x14ac:dyDescent="0.2">
      <c r="A23" s="1" t="s">
        <v>2375</v>
      </c>
      <c r="B23" s="1" t="s">
        <v>2306</v>
      </c>
      <c r="C23" s="113">
        <v>8.2644628099173556E-3</v>
      </c>
      <c r="D23" s="4">
        <v>121</v>
      </c>
      <c r="E23" s="119">
        <v>1</v>
      </c>
      <c r="F23" s="119">
        <v>0</v>
      </c>
      <c r="G23" s="119">
        <v>1</v>
      </c>
      <c r="H23" s="119">
        <v>1</v>
      </c>
      <c r="I23" s="119">
        <v>1</v>
      </c>
      <c r="J23" s="119">
        <v>1</v>
      </c>
      <c r="K23" s="119">
        <v>1</v>
      </c>
      <c r="L23" s="119">
        <v>1</v>
      </c>
      <c r="M23" s="119">
        <v>1</v>
      </c>
      <c r="N23" s="119">
        <v>1</v>
      </c>
      <c r="O23" s="119">
        <v>1</v>
      </c>
      <c r="P23" s="119">
        <v>1</v>
      </c>
      <c r="Q23" s="119">
        <v>1</v>
      </c>
      <c r="R23" s="119">
        <v>1</v>
      </c>
      <c r="S23" s="119">
        <v>0</v>
      </c>
      <c r="T23" s="119">
        <v>1</v>
      </c>
      <c r="U23" s="119">
        <v>0</v>
      </c>
      <c r="V23" s="119">
        <v>1</v>
      </c>
      <c r="W23" s="119">
        <v>1</v>
      </c>
      <c r="X23" s="119">
        <v>1</v>
      </c>
      <c r="Y23" s="119">
        <v>1</v>
      </c>
      <c r="Z23" s="119">
        <v>1</v>
      </c>
      <c r="AA23" s="119">
        <v>0</v>
      </c>
      <c r="AB23" s="119">
        <v>1</v>
      </c>
      <c r="AC23" s="119">
        <v>0</v>
      </c>
      <c r="AD23" s="119">
        <v>1</v>
      </c>
      <c r="AE23" s="119">
        <v>1</v>
      </c>
      <c r="AF23" s="119">
        <v>1</v>
      </c>
      <c r="AG23" s="119">
        <v>1</v>
      </c>
      <c r="AH23" s="119">
        <v>1</v>
      </c>
      <c r="AI23" s="119">
        <v>1</v>
      </c>
      <c r="AJ23" s="119">
        <v>0</v>
      </c>
      <c r="AK23" s="119">
        <v>1</v>
      </c>
      <c r="AL23" s="1" t="s">
        <v>1977</v>
      </c>
      <c r="AM23" s="1">
        <v>11</v>
      </c>
      <c r="AN23" s="1">
        <v>5</v>
      </c>
      <c r="AO23" s="1">
        <v>4</v>
      </c>
      <c r="AP23" s="1">
        <v>7</v>
      </c>
    </row>
    <row r="24" spans="1:42" x14ac:dyDescent="0.2">
      <c r="A24" s="1" t="s">
        <v>2376</v>
      </c>
      <c r="B24" s="1" t="s">
        <v>2178</v>
      </c>
      <c r="C24" s="113">
        <v>5.6497175141242938E-3</v>
      </c>
      <c r="D24" s="4">
        <v>177</v>
      </c>
      <c r="E24" s="119">
        <v>1</v>
      </c>
      <c r="F24" s="119">
        <v>0</v>
      </c>
      <c r="G24" s="119">
        <v>1</v>
      </c>
      <c r="H24" s="119">
        <v>1</v>
      </c>
      <c r="I24" s="119">
        <v>1</v>
      </c>
      <c r="J24" s="119">
        <v>1</v>
      </c>
      <c r="K24" s="119">
        <v>1</v>
      </c>
      <c r="L24" s="119">
        <v>1</v>
      </c>
      <c r="M24" s="119">
        <v>1</v>
      </c>
      <c r="N24" s="119">
        <v>1</v>
      </c>
      <c r="O24" s="119">
        <v>1</v>
      </c>
      <c r="P24" s="119">
        <v>0</v>
      </c>
      <c r="Q24" s="119">
        <v>1</v>
      </c>
      <c r="R24" s="119">
        <v>1</v>
      </c>
      <c r="S24" s="119">
        <v>1</v>
      </c>
      <c r="T24" s="119">
        <v>1</v>
      </c>
      <c r="U24" s="119">
        <v>1</v>
      </c>
      <c r="V24" s="119">
        <v>0</v>
      </c>
      <c r="W24" s="119">
        <v>1</v>
      </c>
      <c r="X24" s="119">
        <v>1</v>
      </c>
      <c r="Y24" s="119">
        <v>0</v>
      </c>
      <c r="Z24" s="119">
        <v>1</v>
      </c>
      <c r="AA24" s="119">
        <v>1</v>
      </c>
      <c r="AB24" s="119">
        <v>1</v>
      </c>
      <c r="AC24" s="119">
        <v>0</v>
      </c>
      <c r="AD24" s="119">
        <v>0</v>
      </c>
      <c r="AE24" s="119">
        <v>0</v>
      </c>
      <c r="AF24" s="119">
        <v>1</v>
      </c>
      <c r="AG24" s="119">
        <v>1</v>
      </c>
      <c r="AH24" s="119">
        <v>0</v>
      </c>
      <c r="AI24" s="119">
        <v>1</v>
      </c>
      <c r="AJ24" s="119">
        <v>1</v>
      </c>
      <c r="AK24" s="119">
        <v>0</v>
      </c>
      <c r="AL24" s="1" t="s">
        <v>1974</v>
      </c>
      <c r="AM24" s="1">
        <v>10</v>
      </c>
      <c r="AN24" s="1">
        <v>6</v>
      </c>
      <c r="AO24" s="1">
        <v>5</v>
      </c>
      <c r="AP24" s="1">
        <v>3</v>
      </c>
    </row>
    <row r="25" spans="1:42" x14ac:dyDescent="0.2">
      <c r="A25" s="1" t="s">
        <v>2377</v>
      </c>
      <c r="B25" s="1" t="s">
        <v>2313</v>
      </c>
      <c r="C25" s="113">
        <v>1.7241379310344827E-2</v>
      </c>
      <c r="D25" s="4">
        <v>58</v>
      </c>
      <c r="E25" s="119">
        <v>1</v>
      </c>
      <c r="F25" s="119">
        <v>0</v>
      </c>
      <c r="G25" s="119">
        <v>1</v>
      </c>
      <c r="H25" s="119">
        <v>0</v>
      </c>
      <c r="I25" s="119">
        <v>0</v>
      </c>
      <c r="J25" s="119">
        <v>0</v>
      </c>
      <c r="K25" s="119">
        <v>0</v>
      </c>
      <c r="L25" s="119">
        <v>0</v>
      </c>
      <c r="M25" s="119">
        <v>0</v>
      </c>
      <c r="N25" s="119">
        <v>1</v>
      </c>
      <c r="O25" s="119">
        <v>1</v>
      </c>
      <c r="P25" s="119">
        <v>1</v>
      </c>
      <c r="Q25" s="119">
        <v>0</v>
      </c>
      <c r="R25" s="119">
        <v>0</v>
      </c>
      <c r="S25" s="119">
        <v>0</v>
      </c>
      <c r="T25" s="119">
        <v>1</v>
      </c>
      <c r="U25" s="119">
        <v>0</v>
      </c>
      <c r="V25" s="119">
        <v>1</v>
      </c>
      <c r="W25" s="119">
        <v>1</v>
      </c>
      <c r="X25" s="119">
        <v>0</v>
      </c>
      <c r="Y25" s="119">
        <v>1</v>
      </c>
      <c r="Z25" s="119">
        <v>0</v>
      </c>
      <c r="AA25" s="119">
        <v>0</v>
      </c>
      <c r="AB25" s="119">
        <v>0</v>
      </c>
      <c r="AC25" s="119">
        <v>0</v>
      </c>
      <c r="AD25" s="119">
        <v>0</v>
      </c>
      <c r="AE25" s="119">
        <v>0</v>
      </c>
      <c r="AF25" s="119">
        <v>1</v>
      </c>
      <c r="AG25" s="119">
        <v>0</v>
      </c>
      <c r="AH25" s="119">
        <v>0</v>
      </c>
      <c r="AI25" s="119">
        <v>0</v>
      </c>
      <c r="AJ25" s="119">
        <v>0</v>
      </c>
      <c r="AK25" s="119">
        <v>0</v>
      </c>
      <c r="AL25" s="1" t="s">
        <v>1981</v>
      </c>
      <c r="AM25" s="1">
        <v>4</v>
      </c>
      <c r="AN25" s="1">
        <v>2</v>
      </c>
      <c r="AO25" s="1">
        <v>1</v>
      </c>
      <c r="AP25" s="1">
        <v>3</v>
      </c>
    </row>
    <row r="26" spans="1:42" x14ac:dyDescent="0.2">
      <c r="A26" s="1" t="s">
        <v>2378</v>
      </c>
      <c r="B26" s="1" t="s">
        <v>2325</v>
      </c>
      <c r="C26" s="113">
        <v>6.3291139240506328E-3</v>
      </c>
      <c r="D26" s="4">
        <v>158</v>
      </c>
      <c r="E26" s="119">
        <v>0</v>
      </c>
      <c r="F26" s="119">
        <v>0</v>
      </c>
      <c r="G26" s="119">
        <v>0</v>
      </c>
      <c r="H26" s="119">
        <v>0</v>
      </c>
      <c r="I26" s="119">
        <v>1</v>
      </c>
      <c r="J26" s="119">
        <v>0</v>
      </c>
      <c r="K26" s="119">
        <v>1</v>
      </c>
      <c r="L26" s="119">
        <v>0</v>
      </c>
      <c r="M26" s="119">
        <v>1</v>
      </c>
      <c r="N26" s="119">
        <v>0</v>
      </c>
      <c r="O26" s="119">
        <v>0</v>
      </c>
      <c r="P26" s="119">
        <v>0</v>
      </c>
      <c r="Q26" s="119">
        <v>1</v>
      </c>
      <c r="R26" s="119">
        <v>1</v>
      </c>
      <c r="S26" s="119">
        <v>1</v>
      </c>
      <c r="T26" s="119">
        <v>1</v>
      </c>
      <c r="U26" s="119">
        <v>1</v>
      </c>
      <c r="V26" s="119">
        <v>1</v>
      </c>
      <c r="W26" s="119">
        <v>1</v>
      </c>
      <c r="X26" s="119">
        <v>1</v>
      </c>
      <c r="Y26" s="119">
        <v>1</v>
      </c>
      <c r="Z26" s="119">
        <v>1</v>
      </c>
      <c r="AA26" s="119">
        <v>1</v>
      </c>
      <c r="AB26" s="119">
        <v>1</v>
      </c>
      <c r="AC26" s="119">
        <v>1</v>
      </c>
      <c r="AD26" s="119">
        <v>1</v>
      </c>
      <c r="AE26" s="119">
        <v>0</v>
      </c>
      <c r="AF26" s="119">
        <v>1</v>
      </c>
      <c r="AG26" s="119">
        <v>1</v>
      </c>
      <c r="AH26" s="119">
        <v>1</v>
      </c>
      <c r="AI26" s="119">
        <v>1</v>
      </c>
      <c r="AJ26" s="119">
        <v>1</v>
      </c>
      <c r="AK26" s="119">
        <v>0</v>
      </c>
      <c r="AL26" s="1" t="s">
        <v>1992</v>
      </c>
      <c r="AM26" s="1">
        <v>5</v>
      </c>
      <c r="AN26" s="1">
        <v>7</v>
      </c>
      <c r="AO26" s="1">
        <v>5</v>
      </c>
      <c r="AP26" s="1">
        <v>5</v>
      </c>
    </row>
    <row r="27" spans="1:42" x14ac:dyDescent="0.2">
      <c r="A27" s="1" t="s">
        <v>2379</v>
      </c>
      <c r="B27" s="1" t="s">
        <v>1980</v>
      </c>
      <c r="C27" s="113">
        <v>7.9365079365079361E-3</v>
      </c>
      <c r="D27" s="4">
        <v>126</v>
      </c>
      <c r="E27" s="119">
        <v>1</v>
      </c>
      <c r="F27" s="119">
        <v>1</v>
      </c>
      <c r="G27" s="119">
        <v>1</v>
      </c>
      <c r="H27" s="119">
        <v>1</v>
      </c>
      <c r="I27" s="119">
        <v>1</v>
      </c>
      <c r="J27" s="119">
        <v>1</v>
      </c>
      <c r="K27" s="119">
        <v>1</v>
      </c>
      <c r="L27" s="119">
        <v>0</v>
      </c>
      <c r="M27" s="119">
        <v>0</v>
      </c>
      <c r="N27" s="119">
        <v>0</v>
      </c>
      <c r="O27" s="119">
        <v>0</v>
      </c>
      <c r="P27" s="119">
        <v>0</v>
      </c>
      <c r="Q27" s="119">
        <v>1</v>
      </c>
      <c r="R27" s="119">
        <v>1</v>
      </c>
      <c r="S27" s="119">
        <v>0</v>
      </c>
      <c r="T27" s="119">
        <v>1</v>
      </c>
      <c r="U27" s="119">
        <v>0</v>
      </c>
      <c r="V27" s="119">
        <v>1</v>
      </c>
      <c r="W27" s="119">
        <v>0</v>
      </c>
      <c r="X27" s="119">
        <v>1</v>
      </c>
      <c r="Y27" s="119">
        <v>0</v>
      </c>
      <c r="Z27" s="119">
        <v>1</v>
      </c>
      <c r="AA27" s="119">
        <v>0</v>
      </c>
      <c r="AB27" s="119">
        <v>1</v>
      </c>
      <c r="AC27" s="119">
        <v>0</v>
      </c>
      <c r="AD27" s="119">
        <v>1</v>
      </c>
      <c r="AE27" s="119">
        <v>0</v>
      </c>
      <c r="AF27" s="119">
        <v>0</v>
      </c>
      <c r="AG27" s="119">
        <v>0</v>
      </c>
      <c r="AH27" s="119">
        <v>1</v>
      </c>
      <c r="AI27" s="119">
        <v>1</v>
      </c>
      <c r="AJ27" s="119">
        <v>0</v>
      </c>
      <c r="AK27" s="119">
        <v>1</v>
      </c>
      <c r="AL27" s="1" t="s">
        <v>1978</v>
      </c>
      <c r="AM27" s="1">
        <v>8</v>
      </c>
      <c r="AN27" s="1">
        <v>3</v>
      </c>
      <c r="AO27" s="1">
        <v>2</v>
      </c>
      <c r="AP27" s="1">
        <v>5</v>
      </c>
    </row>
    <row r="28" spans="1:42" x14ac:dyDescent="0.2">
      <c r="A28" s="1" t="s">
        <v>2380</v>
      </c>
      <c r="B28" s="1" t="s">
        <v>2291</v>
      </c>
      <c r="C28" s="113">
        <v>2.0408163265306121E-2</v>
      </c>
      <c r="D28" s="4">
        <v>49</v>
      </c>
      <c r="E28" s="119">
        <v>1</v>
      </c>
      <c r="F28" s="119">
        <v>1</v>
      </c>
      <c r="G28" s="119">
        <v>0</v>
      </c>
      <c r="H28" s="119">
        <v>1</v>
      </c>
      <c r="I28" s="119">
        <v>1</v>
      </c>
      <c r="J28" s="119">
        <v>1</v>
      </c>
      <c r="K28" s="119">
        <v>1</v>
      </c>
      <c r="L28" s="119">
        <v>0</v>
      </c>
      <c r="M28" s="119">
        <v>0</v>
      </c>
      <c r="N28" s="119">
        <v>0</v>
      </c>
      <c r="O28" s="119">
        <v>1</v>
      </c>
      <c r="P28" s="119">
        <v>1</v>
      </c>
      <c r="Q28" s="119">
        <v>1</v>
      </c>
      <c r="R28" s="119">
        <v>1</v>
      </c>
      <c r="S28" s="119">
        <v>0</v>
      </c>
      <c r="T28" s="119">
        <v>1</v>
      </c>
      <c r="U28" s="119">
        <v>0</v>
      </c>
      <c r="V28" s="119">
        <v>0</v>
      </c>
      <c r="W28" s="119">
        <v>0</v>
      </c>
      <c r="X28" s="119">
        <v>0</v>
      </c>
      <c r="Y28" s="119">
        <v>0</v>
      </c>
      <c r="Z28" s="119">
        <v>0</v>
      </c>
      <c r="AA28" s="119">
        <v>0</v>
      </c>
      <c r="AB28" s="119">
        <v>1</v>
      </c>
      <c r="AC28" s="119">
        <v>0</v>
      </c>
      <c r="AD28" s="119">
        <v>0</v>
      </c>
      <c r="AE28" s="119">
        <v>0</v>
      </c>
      <c r="AF28" s="119">
        <v>0</v>
      </c>
      <c r="AG28" s="119">
        <v>0</v>
      </c>
      <c r="AH28" s="119">
        <v>1</v>
      </c>
      <c r="AI28" s="119">
        <v>1</v>
      </c>
      <c r="AJ28" s="119">
        <v>0</v>
      </c>
      <c r="AK28" s="119">
        <v>0</v>
      </c>
      <c r="AL28" s="1" t="s">
        <v>1974</v>
      </c>
      <c r="AM28" s="1">
        <v>9</v>
      </c>
      <c r="AN28" s="1">
        <v>1</v>
      </c>
      <c r="AO28" s="1">
        <v>1</v>
      </c>
      <c r="AP28" s="1">
        <v>3</v>
      </c>
    </row>
    <row r="29" spans="1:42" x14ac:dyDescent="0.2">
      <c r="A29" s="1" t="s">
        <v>2381</v>
      </c>
      <c r="B29" s="1" t="s">
        <v>2315</v>
      </c>
      <c r="C29" s="113">
        <v>6.369426751592357E-3</v>
      </c>
      <c r="D29" s="4">
        <v>157</v>
      </c>
      <c r="E29" s="119">
        <v>0</v>
      </c>
      <c r="F29" s="119">
        <v>1</v>
      </c>
      <c r="G29" s="119">
        <v>0</v>
      </c>
      <c r="H29" s="119">
        <v>0</v>
      </c>
      <c r="I29" s="119">
        <v>0</v>
      </c>
      <c r="J29" s="119">
        <v>0</v>
      </c>
      <c r="K29" s="119">
        <v>0</v>
      </c>
      <c r="L29" s="119">
        <v>1</v>
      </c>
      <c r="M29" s="119">
        <v>1</v>
      </c>
      <c r="N29" s="119">
        <v>1</v>
      </c>
      <c r="O29" s="119">
        <v>1</v>
      </c>
      <c r="P29" s="119">
        <v>0</v>
      </c>
      <c r="Q29" s="119">
        <v>0</v>
      </c>
      <c r="R29" s="119">
        <v>0</v>
      </c>
      <c r="S29" s="119">
        <v>1</v>
      </c>
      <c r="T29" s="119">
        <v>0</v>
      </c>
      <c r="U29" s="119">
        <v>1</v>
      </c>
      <c r="V29" s="119">
        <v>0</v>
      </c>
      <c r="W29" s="119">
        <v>1</v>
      </c>
      <c r="X29" s="119">
        <v>1</v>
      </c>
      <c r="Y29" s="119">
        <v>0</v>
      </c>
      <c r="Z29" s="119">
        <v>1</v>
      </c>
      <c r="AA29" s="119">
        <v>1</v>
      </c>
      <c r="AB29" s="119">
        <v>0</v>
      </c>
      <c r="AC29" s="119">
        <v>1</v>
      </c>
      <c r="AD29" s="119">
        <v>1</v>
      </c>
      <c r="AE29" s="119">
        <v>1</v>
      </c>
      <c r="AF29" s="119">
        <v>0</v>
      </c>
      <c r="AG29" s="119">
        <v>1</v>
      </c>
      <c r="AH29" s="119">
        <v>0</v>
      </c>
      <c r="AI29" s="119">
        <v>0</v>
      </c>
      <c r="AJ29" s="119">
        <v>1</v>
      </c>
      <c r="AK29" s="119">
        <v>1</v>
      </c>
      <c r="AL29" s="1" t="s">
        <v>1976</v>
      </c>
      <c r="AM29" s="1">
        <v>4</v>
      </c>
      <c r="AN29" s="1">
        <v>8</v>
      </c>
      <c r="AO29" s="1">
        <v>3</v>
      </c>
      <c r="AP29" s="1">
        <v>2</v>
      </c>
    </row>
    <row r="30" spans="1:42" x14ac:dyDescent="0.2">
      <c r="A30" s="1" t="s">
        <v>2382</v>
      </c>
      <c r="B30" s="1" t="s">
        <v>2327</v>
      </c>
      <c r="C30" s="113">
        <v>5.0251256281407036E-3</v>
      </c>
      <c r="D30" s="4">
        <v>199</v>
      </c>
      <c r="E30" s="119">
        <v>0</v>
      </c>
      <c r="F30" s="119">
        <v>0</v>
      </c>
      <c r="G30" s="119">
        <v>0</v>
      </c>
      <c r="H30" s="119">
        <v>1</v>
      </c>
      <c r="I30" s="119">
        <v>0</v>
      </c>
      <c r="J30" s="119">
        <v>0</v>
      </c>
      <c r="K30" s="119">
        <v>1</v>
      </c>
      <c r="L30" s="119">
        <v>0</v>
      </c>
      <c r="M30" s="119">
        <v>0</v>
      </c>
      <c r="N30" s="119">
        <v>0</v>
      </c>
      <c r="O30" s="119">
        <v>0</v>
      </c>
      <c r="P30" s="119">
        <v>0</v>
      </c>
      <c r="Q30" s="119">
        <v>0</v>
      </c>
      <c r="R30" s="119">
        <v>0</v>
      </c>
      <c r="S30" s="119">
        <v>0</v>
      </c>
      <c r="T30" s="119">
        <v>0</v>
      </c>
      <c r="U30" s="119">
        <v>0</v>
      </c>
      <c r="V30" s="119">
        <v>0</v>
      </c>
      <c r="W30" s="119">
        <v>1</v>
      </c>
      <c r="X30" s="119">
        <v>0</v>
      </c>
      <c r="Y30" s="119">
        <v>1</v>
      </c>
      <c r="Z30" s="119">
        <v>1</v>
      </c>
      <c r="AA30" s="119">
        <v>0</v>
      </c>
      <c r="AB30" s="119">
        <v>0</v>
      </c>
      <c r="AC30" s="119">
        <v>1</v>
      </c>
      <c r="AD30" s="119">
        <v>0</v>
      </c>
      <c r="AE30" s="119">
        <v>0</v>
      </c>
      <c r="AF30" s="119">
        <v>1</v>
      </c>
      <c r="AG30" s="119">
        <v>0</v>
      </c>
      <c r="AH30" s="119">
        <v>0</v>
      </c>
      <c r="AI30" s="119">
        <v>0</v>
      </c>
      <c r="AJ30" s="119">
        <v>0</v>
      </c>
      <c r="AK30" s="119">
        <v>1</v>
      </c>
      <c r="AL30" s="1" t="s">
        <v>1981</v>
      </c>
      <c r="AM30" s="1">
        <v>1</v>
      </c>
      <c r="AN30" s="1">
        <v>4</v>
      </c>
      <c r="AO30" s="1">
        <v>1</v>
      </c>
      <c r="AP30" s="1">
        <v>2</v>
      </c>
    </row>
    <row r="31" spans="1:42" x14ac:dyDescent="0.2">
      <c r="A31" s="1" t="s">
        <v>2383</v>
      </c>
      <c r="B31" s="1" t="s">
        <v>2173</v>
      </c>
      <c r="C31" s="113">
        <v>4.5454545454545452E-3</v>
      </c>
      <c r="D31" s="4">
        <v>220</v>
      </c>
      <c r="E31" s="119">
        <v>0</v>
      </c>
      <c r="F31" s="119">
        <v>0</v>
      </c>
      <c r="G31" s="119">
        <v>0</v>
      </c>
      <c r="H31" s="119">
        <v>0</v>
      </c>
      <c r="I31" s="119">
        <v>0</v>
      </c>
      <c r="J31" s="119">
        <v>0</v>
      </c>
      <c r="K31" s="119">
        <v>0</v>
      </c>
      <c r="L31" s="119">
        <v>0</v>
      </c>
      <c r="M31" s="119">
        <v>0</v>
      </c>
      <c r="N31" s="119">
        <v>1</v>
      </c>
      <c r="O31" s="119">
        <v>0</v>
      </c>
      <c r="P31" s="119">
        <v>0</v>
      </c>
      <c r="Q31" s="119">
        <v>0</v>
      </c>
      <c r="R31" s="119">
        <v>0</v>
      </c>
      <c r="S31" s="119">
        <v>1</v>
      </c>
      <c r="T31" s="119">
        <v>0</v>
      </c>
      <c r="U31" s="119">
        <v>1</v>
      </c>
      <c r="V31" s="119">
        <v>0</v>
      </c>
      <c r="W31" s="119">
        <v>1</v>
      </c>
      <c r="X31" s="119">
        <v>1</v>
      </c>
      <c r="Y31" s="119">
        <v>0</v>
      </c>
      <c r="Z31" s="119">
        <v>0</v>
      </c>
      <c r="AA31" s="119">
        <v>1</v>
      </c>
      <c r="AB31" s="119">
        <v>0</v>
      </c>
      <c r="AC31" s="119">
        <v>1</v>
      </c>
      <c r="AD31" s="119">
        <v>1</v>
      </c>
      <c r="AE31" s="119">
        <v>0</v>
      </c>
      <c r="AF31" s="119">
        <v>0</v>
      </c>
      <c r="AG31" s="119">
        <v>0</v>
      </c>
      <c r="AH31" s="119">
        <v>1</v>
      </c>
      <c r="AI31" s="119">
        <v>0</v>
      </c>
      <c r="AJ31" s="119">
        <v>1</v>
      </c>
      <c r="AK31" s="119">
        <v>1</v>
      </c>
      <c r="AL31" s="1" t="s">
        <v>1978</v>
      </c>
      <c r="AM31" s="1">
        <v>0</v>
      </c>
      <c r="AN31" s="1">
        <v>8</v>
      </c>
      <c r="AO31" s="1">
        <v>2</v>
      </c>
      <c r="AP31" s="1">
        <v>1</v>
      </c>
    </row>
    <row r="32" spans="1:42" x14ac:dyDescent="0.2">
      <c r="A32" s="1" t="s">
        <v>2384</v>
      </c>
      <c r="B32" s="1" t="s">
        <v>2322</v>
      </c>
      <c r="C32" s="113">
        <v>5.6179775280898875E-3</v>
      </c>
      <c r="D32" s="4">
        <v>178</v>
      </c>
      <c r="E32" s="119">
        <v>0</v>
      </c>
      <c r="F32" s="119">
        <v>0</v>
      </c>
      <c r="G32" s="119">
        <v>0</v>
      </c>
      <c r="H32" s="119">
        <v>0</v>
      </c>
      <c r="I32" s="119">
        <v>1</v>
      </c>
      <c r="J32" s="119">
        <v>0</v>
      </c>
      <c r="K32" s="119">
        <v>0</v>
      </c>
      <c r="L32" s="119">
        <v>1</v>
      </c>
      <c r="M32" s="119">
        <v>1</v>
      </c>
      <c r="N32" s="119">
        <v>1</v>
      </c>
      <c r="O32" s="119">
        <v>1</v>
      </c>
      <c r="P32" s="119">
        <v>1</v>
      </c>
      <c r="Q32" s="119">
        <v>0</v>
      </c>
      <c r="R32" s="119">
        <v>0</v>
      </c>
      <c r="S32" s="119">
        <v>1</v>
      </c>
      <c r="T32" s="119">
        <v>0</v>
      </c>
      <c r="U32" s="119">
        <v>0</v>
      </c>
      <c r="V32" s="119">
        <v>1</v>
      </c>
      <c r="W32" s="119">
        <v>0</v>
      </c>
      <c r="X32" s="119">
        <v>1</v>
      </c>
      <c r="Y32" s="119">
        <v>1</v>
      </c>
      <c r="Z32" s="119">
        <v>1</v>
      </c>
      <c r="AA32" s="119">
        <v>0</v>
      </c>
      <c r="AB32" s="119">
        <v>0</v>
      </c>
      <c r="AC32" s="119">
        <v>1</v>
      </c>
      <c r="AD32" s="119">
        <v>0</v>
      </c>
      <c r="AE32" s="119">
        <v>0</v>
      </c>
      <c r="AF32" s="119">
        <v>0</v>
      </c>
      <c r="AG32" s="119">
        <v>0</v>
      </c>
      <c r="AH32" s="119">
        <v>1</v>
      </c>
      <c r="AI32" s="119">
        <v>0</v>
      </c>
      <c r="AJ32" s="119">
        <v>0</v>
      </c>
      <c r="AK32" s="119">
        <v>1</v>
      </c>
      <c r="AL32" s="1" t="s">
        <v>1981</v>
      </c>
      <c r="AM32" s="1">
        <v>5</v>
      </c>
      <c r="AN32" s="1">
        <v>6</v>
      </c>
      <c r="AO32" s="1">
        <v>1</v>
      </c>
      <c r="AP32" s="1">
        <v>2</v>
      </c>
    </row>
    <row r="33" spans="1:42" x14ac:dyDescent="0.2">
      <c r="A33" s="1" t="s">
        <v>2385</v>
      </c>
      <c r="B33" s="1" t="s">
        <v>2386</v>
      </c>
      <c r="C33" s="113">
        <v>7.5187969924812026E-3</v>
      </c>
      <c r="D33" s="4">
        <v>133</v>
      </c>
      <c r="E33" s="119">
        <v>0</v>
      </c>
      <c r="F33" s="119">
        <v>0</v>
      </c>
      <c r="G33" s="119">
        <v>0</v>
      </c>
      <c r="H33" s="119">
        <v>0</v>
      </c>
      <c r="I33" s="119">
        <v>0</v>
      </c>
      <c r="J33" s="119">
        <v>0</v>
      </c>
      <c r="K33" s="119">
        <v>0</v>
      </c>
      <c r="L33" s="119">
        <v>0</v>
      </c>
      <c r="M33" s="119">
        <v>0</v>
      </c>
      <c r="N33" s="119">
        <v>0</v>
      </c>
      <c r="O33" s="119">
        <v>0</v>
      </c>
      <c r="P33" s="119">
        <v>0</v>
      </c>
      <c r="Q33" s="119">
        <v>0</v>
      </c>
      <c r="R33" s="119">
        <v>0</v>
      </c>
      <c r="S33" s="119">
        <v>0</v>
      </c>
      <c r="T33" s="119">
        <v>0</v>
      </c>
      <c r="U33" s="119">
        <v>0</v>
      </c>
      <c r="V33" s="119">
        <v>0</v>
      </c>
      <c r="W33" s="119">
        <v>0</v>
      </c>
      <c r="X33" s="119">
        <v>0</v>
      </c>
      <c r="Y33" s="119">
        <v>0</v>
      </c>
      <c r="Z33" s="119">
        <v>0</v>
      </c>
      <c r="AA33" s="119">
        <v>0</v>
      </c>
      <c r="AB33" s="119">
        <v>0</v>
      </c>
      <c r="AC33" s="119">
        <v>0</v>
      </c>
      <c r="AD33" s="119">
        <v>0</v>
      </c>
      <c r="AE33" s="119">
        <v>0</v>
      </c>
      <c r="AF33" s="119">
        <v>0</v>
      </c>
      <c r="AG33" s="119">
        <v>0</v>
      </c>
      <c r="AH33" s="119">
        <v>0</v>
      </c>
      <c r="AI33" s="119">
        <v>0</v>
      </c>
      <c r="AJ33" s="119">
        <v>0</v>
      </c>
      <c r="AK33" s="119">
        <v>0</v>
      </c>
      <c r="AL33" s="1" t="s">
        <v>2129</v>
      </c>
      <c r="AM33" s="1">
        <v>0</v>
      </c>
      <c r="AN33" s="1">
        <v>0</v>
      </c>
      <c r="AO33" s="1">
        <v>0</v>
      </c>
      <c r="AP33" s="1">
        <v>0</v>
      </c>
    </row>
    <row r="34" spans="1:42" x14ac:dyDescent="0.2">
      <c r="A34" s="1" t="s">
        <v>2387</v>
      </c>
      <c r="B34" s="1" t="s">
        <v>2130</v>
      </c>
      <c r="C34" s="113">
        <v>8.0645161290322578E-3</v>
      </c>
      <c r="D34" s="4">
        <v>124</v>
      </c>
      <c r="E34" s="119">
        <v>0</v>
      </c>
      <c r="F34" s="119">
        <v>0</v>
      </c>
      <c r="G34" s="119">
        <v>0</v>
      </c>
      <c r="H34" s="119">
        <v>0</v>
      </c>
      <c r="I34" s="119">
        <v>0</v>
      </c>
      <c r="J34" s="119">
        <v>0</v>
      </c>
      <c r="K34" s="119">
        <v>0</v>
      </c>
      <c r="L34" s="119">
        <v>0</v>
      </c>
      <c r="M34" s="119">
        <v>0</v>
      </c>
      <c r="N34" s="119">
        <v>0</v>
      </c>
      <c r="O34" s="119">
        <v>0</v>
      </c>
      <c r="P34" s="119">
        <v>0</v>
      </c>
      <c r="Q34" s="119">
        <v>0</v>
      </c>
      <c r="R34" s="119">
        <v>0</v>
      </c>
      <c r="S34" s="119">
        <v>0</v>
      </c>
      <c r="T34" s="119">
        <v>0</v>
      </c>
      <c r="U34" s="119">
        <v>0</v>
      </c>
      <c r="V34" s="119">
        <v>0</v>
      </c>
      <c r="W34" s="119">
        <v>0</v>
      </c>
      <c r="X34" s="119">
        <v>0</v>
      </c>
      <c r="Y34" s="119">
        <v>0</v>
      </c>
      <c r="Z34" s="119">
        <v>0</v>
      </c>
      <c r="AA34" s="119">
        <v>0</v>
      </c>
      <c r="AB34" s="119">
        <v>0</v>
      </c>
      <c r="AC34" s="119">
        <v>0</v>
      </c>
      <c r="AD34" s="119">
        <v>0</v>
      </c>
      <c r="AE34" s="119">
        <v>0</v>
      </c>
      <c r="AF34" s="119">
        <v>0</v>
      </c>
      <c r="AG34" s="119">
        <v>0</v>
      </c>
      <c r="AH34" s="119">
        <v>0</v>
      </c>
      <c r="AI34" s="119">
        <v>0</v>
      </c>
      <c r="AJ34" s="119">
        <v>0</v>
      </c>
      <c r="AK34" s="119">
        <v>0</v>
      </c>
      <c r="AL34" s="1" t="s">
        <v>2129</v>
      </c>
      <c r="AM34" s="1">
        <v>0</v>
      </c>
      <c r="AN34" s="1">
        <v>0</v>
      </c>
      <c r="AO34" s="1">
        <v>0</v>
      </c>
      <c r="AP34" s="1">
        <v>0</v>
      </c>
    </row>
    <row r="35" spans="1:42" x14ac:dyDescent="0.2">
      <c r="A35" s="1" t="s">
        <v>2388</v>
      </c>
      <c r="B35" s="1" t="s">
        <v>2305</v>
      </c>
      <c r="C35" s="113">
        <v>1.2658227848101266E-2</v>
      </c>
      <c r="D35" s="4">
        <v>79</v>
      </c>
      <c r="E35" s="119">
        <v>1</v>
      </c>
      <c r="F35" s="119">
        <v>1</v>
      </c>
      <c r="G35" s="119">
        <v>1</v>
      </c>
      <c r="H35" s="119">
        <v>1</v>
      </c>
      <c r="I35" s="119">
        <v>1</v>
      </c>
      <c r="J35" s="119">
        <v>1</v>
      </c>
      <c r="K35" s="119">
        <v>1</v>
      </c>
      <c r="L35" s="119">
        <v>1</v>
      </c>
      <c r="M35" s="119">
        <v>1</v>
      </c>
      <c r="N35" s="119">
        <v>0</v>
      </c>
      <c r="O35" s="119">
        <v>1</v>
      </c>
      <c r="P35" s="119">
        <v>1</v>
      </c>
      <c r="Q35" s="119">
        <v>1</v>
      </c>
      <c r="R35" s="119">
        <v>1</v>
      </c>
      <c r="S35" s="119">
        <v>0</v>
      </c>
      <c r="T35" s="119">
        <v>1</v>
      </c>
      <c r="U35" s="119">
        <v>0</v>
      </c>
      <c r="V35" s="119">
        <v>1</v>
      </c>
      <c r="W35" s="119">
        <v>1</v>
      </c>
      <c r="X35" s="119">
        <v>1</v>
      </c>
      <c r="Y35" s="119">
        <v>1</v>
      </c>
      <c r="Z35" s="119">
        <v>1</v>
      </c>
      <c r="AA35" s="119">
        <v>1</v>
      </c>
      <c r="AB35" s="119">
        <v>0</v>
      </c>
      <c r="AC35" s="119">
        <v>0</v>
      </c>
      <c r="AD35" s="119">
        <v>0</v>
      </c>
      <c r="AE35" s="119">
        <v>1</v>
      </c>
      <c r="AF35" s="119">
        <v>1</v>
      </c>
      <c r="AG35" s="119">
        <v>1</v>
      </c>
      <c r="AH35" s="119">
        <v>0</v>
      </c>
      <c r="AI35" s="119">
        <v>1</v>
      </c>
      <c r="AJ35" s="119">
        <v>0</v>
      </c>
      <c r="AK35" s="119">
        <v>1</v>
      </c>
      <c r="AL35" s="1" t="s">
        <v>1988</v>
      </c>
      <c r="AM35" s="1">
        <v>12</v>
      </c>
      <c r="AN35" s="1">
        <v>4</v>
      </c>
      <c r="AO35" s="1">
        <v>4</v>
      </c>
      <c r="AP35" s="1">
        <v>5</v>
      </c>
    </row>
    <row r="36" spans="1:42" x14ac:dyDescent="0.2">
      <c r="A36" s="1" t="s">
        <v>2389</v>
      </c>
      <c r="B36" s="1" t="s">
        <v>2336</v>
      </c>
      <c r="C36" s="113">
        <v>5.0251256281407036E-3</v>
      </c>
      <c r="D36" s="4">
        <v>199</v>
      </c>
      <c r="E36" s="119">
        <v>0</v>
      </c>
      <c r="F36" s="119">
        <v>0</v>
      </c>
      <c r="G36" s="119">
        <v>0</v>
      </c>
      <c r="H36" s="119">
        <v>0</v>
      </c>
      <c r="I36" s="119">
        <v>0</v>
      </c>
      <c r="J36" s="119">
        <v>0</v>
      </c>
      <c r="K36" s="119">
        <v>0</v>
      </c>
      <c r="L36" s="119">
        <v>0</v>
      </c>
      <c r="M36" s="119">
        <v>0</v>
      </c>
      <c r="N36" s="119">
        <v>0</v>
      </c>
      <c r="O36" s="119">
        <v>0</v>
      </c>
      <c r="P36" s="119">
        <v>0</v>
      </c>
      <c r="Q36" s="119">
        <v>0</v>
      </c>
      <c r="R36" s="119">
        <v>0</v>
      </c>
      <c r="S36" s="119">
        <v>0</v>
      </c>
      <c r="T36" s="119">
        <v>0</v>
      </c>
      <c r="U36" s="119">
        <v>0</v>
      </c>
      <c r="V36" s="119">
        <v>0</v>
      </c>
      <c r="W36" s="119">
        <v>0</v>
      </c>
      <c r="X36" s="119">
        <v>0</v>
      </c>
      <c r="Y36" s="119">
        <v>0</v>
      </c>
      <c r="Z36" s="119">
        <v>0</v>
      </c>
      <c r="AA36" s="119">
        <v>0</v>
      </c>
      <c r="AB36" s="119">
        <v>0</v>
      </c>
      <c r="AC36" s="119">
        <v>0</v>
      </c>
      <c r="AD36" s="119">
        <v>0</v>
      </c>
      <c r="AE36" s="119">
        <v>0</v>
      </c>
      <c r="AF36" s="119">
        <v>0</v>
      </c>
      <c r="AG36" s="119">
        <v>0</v>
      </c>
      <c r="AH36" s="119">
        <v>0</v>
      </c>
      <c r="AI36" s="119">
        <v>1</v>
      </c>
      <c r="AJ36" s="119">
        <v>0</v>
      </c>
      <c r="AK36" s="119">
        <v>0</v>
      </c>
      <c r="AL36" s="1" t="s">
        <v>1988</v>
      </c>
      <c r="AM36" s="1">
        <v>0</v>
      </c>
      <c r="AN36" s="1">
        <v>0</v>
      </c>
      <c r="AO36" s="1">
        <v>1</v>
      </c>
      <c r="AP36" s="1">
        <v>0</v>
      </c>
    </row>
    <row r="37" spans="1:42" x14ac:dyDescent="0.2">
      <c r="A37" s="1" t="s">
        <v>2390</v>
      </c>
      <c r="B37" s="1" t="s">
        <v>1991</v>
      </c>
      <c r="C37" s="113">
        <v>5.7471264367816091E-3</v>
      </c>
      <c r="D37" s="4">
        <v>174</v>
      </c>
      <c r="E37" s="119">
        <v>0</v>
      </c>
      <c r="F37" s="119">
        <v>0</v>
      </c>
      <c r="G37" s="119">
        <v>0</v>
      </c>
      <c r="H37" s="119">
        <v>1</v>
      </c>
      <c r="I37" s="119">
        <v>0</v>
      </c>
      <c r="J37" s="119">
        <v>0</v>
      </c>
      <c r="K37" s="119">
        <v>0</v>
      </c>
      <c r="L37" s="119">
        <v>1</v>
      </c>
      <c r="M37" s="119">
        <v>1</v>
      </c>
      <c r="N37" s="119">
        <v>1</v>
      </c>
      <c r="O37" s="119">
        <v>0</v>
      </c>
      <c r="P37" s="119">
        <v>0</v>
      </c>
      <c r="Q37" s="119">
        <v>1</v>
      </c>
      <c r="R37" s="119">
        <v>0</v>
      </c>
      <c r="S37" s="119">
        <v>1</v>
      </c>
      <c r="T37" s="119">
        <v>1</v>
      </c>
      <c r="U37" s="119">
        <v>1</v>
      </c>
      <c r="V37" s="119">
        <v>0</v>
      </c>
      <c r="W37" s="119">
        <v>1</v>
      </c>
      <c r="X37" s="119">
        <v>1</v>
      </c>
      <c r="Y37" s="119">
        <v>0</v>
      </c>
      <c r="Z37" s="119">
        <v>1</v>
      </c>
      <c r="AA37" s="119">
        <v>1</v>
      </c>
      <c r="AB37" s="119">
        <v>0</v>
      </c>
      <c r="AC37" s="119">
        <v>1</v>
      </c>
      <c r="AD37" s="119">
        <v>0</v>
      </c>
      <c r="AE37" s="119">
        <v>1</v>
      </c>
      <c r="AF37" s="119">
        <v>1</v>
      </c>
      <c r="AG37" s="119">
        <v>1</v>
      </c>
      <c r="AH37" s="119">
        <v>1</v>
      </c>
      <c r="AI37" s="119">
        <v>1</v>
      </c>
      <c r="AJ37" s="119">
        <v>0</v>
      </c>
      <c r="AK37" s="119">
        <v>1</v>
      </c>
      <c r="AL37" s="1" t="s">
        <v>1992</v>
      </c>
      <c r="AM37" s="1">
        <v>3</v>
      </c>
      <c r="AN37" s="1">
        <v>9</v>
      </c>
      <c r="AO37" s="1">
        <v>4</v>
      </c>
      <c r="AP37" s="1">
        <v>3</v>
      </c>
    </row>
    <row r="38" spans="1:42" x14ac:dyDescent="0.2">
      <c r="A38" s="1" t="s">
        <v>2391</v>
      </c>
      <c r="B38" s="1" t="s">
        <v>2330</v>
      </c>
      <c r="C38" s="113">
        <v>5.263157894736842E-3</v>
      </c>
      <c r="D38" s="4">
        <v>190</v>
      </c>
      <c r="E38" s="119">
        <v>0</v>
      </c>
      <c r="F38" s="119">
        <v>0</v>
      </c>
      <c r="G38" s="119">
        <v>0</v>
      </c>
      <c r="H38" s="119">
        <v>1</v>
      </c>
      <c r="I38" s="119">
        <v>1</v>
      </c>
      <c r="J38" s="119">
        <v>0</v>
      </c>
      <c r="K38" s="119">
        <v>0</v>
      </c>
      <c r="L38" s="119">
        <v>0</v>
      </c>
      <c r="M38" s="119">
        <v>1</v>
      </c>
      <c r="N38" s="119">
        <v>0</v>
      </c>
      <c r="O38" s="119">
        <v>0</v>
      </c>
      <c r="P38" s="119">
        <v>1</v>
      </c>
      <c r="Q38" s="119">
        <v>0</v>
      </c>
      <c r="R38" s="119">
        <v>0</v>
      </c>
      <c r="S38" s="119">
        <v>1</v>
      </c>
      <c r="T38" s="119">
        <v>1</v>
      </c>
      <c r="U38" s="119">
        <v>1</v>
      </c>
      <c r="V38" s="119">
        <v>0</v>
      </c>
      <c r="W38" s="119">
        <v>1</v>
      </c>
      <c r="X38" s="119">
        <v>1</v>
      </c>
      <c r="Y38" s="119">
        <v>0</v>
      </c>
      <c r="Z38" s="119">
        <v>0</v>
      </c>
      <c r="AA38" s="119">
        <v>1</v>
      </c>
      <c r="AB38" s="119">
        <v>0</v>
      </c>
      <c r="AC38" s="119">
        <v>0</v>
      </c>
      <c r="AD38" s="119">
        <v>0</v>
      </c>
      <c r="AE38" s="119">
        <v>0</v>
      </c>
      <c r="AF38" s="119">
        <v>0</v>
      </c>
      <c r="AG38" s="119">
        <v>1</v>
      </c>
      <c r="AH38" s="119">
        <v>1</v>
      </c>
      <c r="AI38" s="119">
        <v>1</v>
      </c>
      <c r="AJ38" s="119">
        <v>0</v>
      </c>
      <c r="AK38" s="119">
        <v>0</v>
      </c>
      <c r="AL38" s="1" t="s">
        <v>2005</v>
      </c>
      <c r="AM38" s="1">
        <v>3</v>
      </c>
      <c r="AN38" s="1">
        <v>5</v>
      </c>
      <c r="AO38" s="1">
        <v>3</v>
      </c>
      <c r="AP38" s="1">
        <v>2</v>
      </c>
    </row>
    <row r="39" spans="1:42" x14ac:dyDescent="0.2">
      <c r="A39" s="1" t="s">
        <v>2392</v>
      </c>
      <c r="B39" s="1" t="s">
        <v>2324</v>
      </c>
      <c r="C39" s="113">
        <v>6.369426751592357E-3</v>
      </c>
      <c r="D39" s="4">
        <v>157</v>
      </c>
      <c r="E39" s="119">
        <v>1</v>
      </c>
      <c r="F39" s="119">
        <v>1</v>
      </c>
      <c r="G39" s="119">
        <v>0</v>
      </c>
      <c r="H39" s="119">
        <v>1</v>
      </c>
      <c r="I39" s="119">
        <v>1</v>
      </c>
      <c r="J39" s="119">
        <v>1</v>
      </c>
      <c r="K39" s="119">
        <v>0</v>
      </c>
      <c r="L39" s="119">
        <v>1</v>
      </c>
      <c r="M39" s="119">
        <v>1</v>
      </c>
      <c r="N39" s="119">
        <v>0</v>
      </c>
      <c r="O39" s="119">
        <v>1</v>
      </c>
      <c r="P39" s="119">
        <v>1</v>
      </c>
      <c r="Q39" s="119">
        <v>1</v>
      </c>
      <c r="R39" s="119">
        <v>1</v>
      </c>
      <c r="S39" s="119">
        <v>1</v>
      </c>
      <c r="T39" s="119">
        <v>0</v>
      </c>
      <c r="U39" s="119">
        <v>1</v>
      </c>
      <c r="V39" s="119">
        <v>1</v>
      </c>
      <c r="W39" s="119">
        <v>0</v>
      </c>
      <c r="X39" s="119">
        <v>1</v>
      </c>
      <c r="Y39" s="119">
        <v>1</v>
      </c>
      <c r="Z39" s="119">
        <v>0</v>
      </c>
      <c r="AA39" s="119">
        <v>1</v>
      </c>
      <c r="AB39" s="119">
        <v>0</v>
      </c>
      <c r="AC39" s="119">
        <v>0</v>
      </c>
      <c r="AD39" s="119">
        <v>1</v>
      </c>
      <c r="AE39" s="119">
        <v>1</v>
      </c>
      <c r="AF39" s="119">
        <v>0</v>
      </c>
      <c r="AG39" s="119">
        <v>1</v>
      </c>
      <c r="AH39" s="119">
        <v>0</v>
      </c>
      <c r="AI39" s="119">
        <v>0</v>
      </c>
      <c r="AJ39" s="119">
        <v>1</v>
      </c>
      <c r="AK39" s="119">
        <v>0</v>
      </c>
      <c r="AL39" s="1" t="s">
        <v>1982</v>
      </c>
      <c r="AM39" s="1">
        <v>10</v>
      </c>
      <c r="AN39" s="1">
        <v>3</v>
      </c>
      <c r="AO39" s="1">
        <v>3</v>
      </c>
      <c r="AP39" s="1">
        <v>5</v>
      </c>
    </row>
    <row r="40" spans="1:42" x14ac:dyDescent="0.2">
      <c r="A40" s="1" t="s">
        <v>2393</v>
      </c>
      <c r="B40" s="1" t="s">
        <v>2308</v>
      </c>
      <c r="C40" s="113">
        <v>1.0309278350515464E-2</v>
      </c>
      <c r="D40" s="4">
        <v>97</v>
      </c>
      <c r="E40" s="119">
        <v>0</v>
      </c>
      <c r="F40" s="119">
        <v>1</v>
      </c>
      <c r="G40" s="119">
        <v>0</v>
      </c>
      <c r="H40" s="119">
        <v>0</v>
      </c>
      <c r="I40" s="119">
        <v>0</v>
      </c>
      <c r="J40" s="119">
        <v>1</v>
      </c>
      <c r="K40" s="119">
        <v>1</v>
      </c>
      <c r="L40" s="119">
        <v>0</v>
      </c>
      <c r="M40" s="119">
        <v>0</v>
      </c>
      <c r="N40" s="119">
        <v>0</v>
      </c>
      <c r="O40" s="119">
        <v>1</v>
      </c>
      <c r="P40" s="119">
        <v>1</v>
      </c>
      <c r="Q40" s="119">
        <v>0</v>
      </c>
      <c r="R40" s="119">
        <v>1</v>
      </c>
      <c r="S40" s="119">
        <v>0</v>
      </c>
      <c r="T40" s="119">
        <v>0</v>
      </c>
      <c r="U40" s="119">
        <v>0</v>
      </c>
      <c r="V40" s="119">
        <v>0</v>
      </c>
      <c r="W40" s="119">
        <v>1</v>
      </c>
      <c r="X40" s="119">
        <v>0</v>
      </c>
      <c r="Y40" s="119">
        <v>0</v>
      </c>
      <c r="Z40" s="119">
        <v>0</v>
      </c>
      <c r="AA40" s="119">
        <v>0</v>
      </c>
      <c r="AB40" s="119">
        <v>0</v>
      </c>
      <c r="AC40" s="119">
        <v>0</v>
      </c>
      <c r="AD40" s="119">
        <v>0</v>
      </c>
      <c r="AE40" s="119">
        <v>0</v>
      </c>
      <c r="AF40" s="119">
        <v>0</v>
      </c>
      <c r="AG40" s="119">
        <v>0</v>
      </c>
      <c r="AH40" s="119">
        <v>0</v>
      </c>
      <c r="AI40" s="119">
        <v>0</v>
      </c>
      <c r="AJ40" s="119">
        <v>0</v>
      </c>
      <c r="AK40" s="119">
        <v>0</v>
      </c>
      <c r="AL40" s="1" t="s">
        <v>1995</v>
      </c>
      <c r="AM40" s="1">
        <v>6</v>
      </c>
      <c r="AN40" s="1">
        <v>1</v>
      </c>
      <c r="AO40" s="1">
        <v>0</v>
      </c>
      <c r="AP40" s="1">
        <v>0</v>
      </c>
    </row>
    <row r="41" spans="1:42" x14ac:dyDescent="0.2">
      <c r="A41" s="1" t="s">
        <v>2394</v>
      </c>
      <c r="B41" s="1" t="s">
        <v>2334</v>
      </c>
      <c r="C41" s="113">
        <v>4.7619047619047623E-3</v>
      </c>
      <c r="D41" s="4">
        <v>210</v>
      </c>
      <c r="E41" s="119">
        <v>0</v>
      </c>
      <c r="F41" s="119">
        <v>0</v>
      </c>
      <c r="G41" s="119">
        <v>0</v>
      </c>
      <c r="H41" s="119">
        <v>0</v>
      </c>
      <c r="I41" s="119">
        <v>0</v>
      </c>
      <c r="J41" s="119">
        <v>0</v>
      </c>
      <c r="K41" s="119">
        <v>0</v>
      </c>
      <c r="L41" s="119">
        <v>0</v>
      </c>
      <c r="M41" s="119">
        <v>0</v>
      </c>
      <c r="N41" s="119">
        <v>0</v>
      </c>
      <c r="O41" s="119">
        <v>0</v>
      </c>
      <c r="P41" s="119">
        <v>0</v>
      </c>
      <c r="Q41" s="119">
        <v>0</v>
      </c>
      <c r="R41" s="119">
        <v>0</v>
      </c>
      <c r="S41" s="119">
        <v>1</v>
      </c>
      <c r="T41" s="119">
        <v>0</v>
      </c>
      <c r="U41" s="119">
        <v>1</v>
      </c>
      <c r="V41" s="119">
        <v>0</v>
      </c>
      <c r="W41" s="119">
        <v>0</v>
      </c>
      <c r="X41" s="119">
        <v>0</v>
      </c>
      <c r="Y41" s="119">
        <v>0</v>
      </c>
      <c r="Z41" s="119">
        <v>0</v>
      </c>
      <c r="AA41" s="119">
        <v>0</v>
      </c>
      <c r="AB41" s="119">
        <v>0</v>
      </c>
      <c r="AC41" s="119">
        <v>1</v>
      </c>
      <c r="AD41" s="119">
        <v>0</v>
      </c>
      <c r="AE41" s="119">
        <v>0</v>
      </c>
      <c r="AF41" s="119">
        <v>0</v>
      </c>
      <c r="AG41" s="119">
        <v>0</v>
      </c>
      <c r="AH41" s="119">
        <v>0</v>
      </c>
      <c r="AI41" s="119">
        <v>0</v>
      </c>
      <c r="AJ41" s="119">
        <v>0</v>
      </c>
      <c r="AK41" s="119">
        <v>0</v>
      </c>
      <c r="AL41" s="1" t="s">
        <v>1981</v>
      </c>
      <c r="AM41" s="1">
        <v>0</v>
      </c>
      <c r="AN41" s="1">
        <v>3</v>
      </c>
      <c r="AO41" s="1">
        <v>0</v>
      </c>
      <c r="AP41" s="1">
        <v>0</v>
      </c>
    </row>
    <row r="42" spans="1:42" x14ac:dyDescent="0.2">
      <c r="A42" s="1" t="s">
        <v>2395</v>
      </c>
      <c r="B42" s="1" t="s">
        <v>2319</v>
      </c>
      <c r="C42" s="113">
        <v>8.130081300813009E-3</v>
      </c>
      <c r="D42" s="4">
        <v>123</v>
      </c>
      <c r="E42" s="119">
        <v>1</v>
      </c>
      <c r="F42" s="119">
        <v>0</v>
      </c>
      <c r="G42" s="119">
        <v>1</v>
      </c>
      <c r="H42" s="119">
        <v>1</v>
      </c>
      <c r="I42" s="119">
        <v>1</v>
      </c>
      <c r="J42" s="119">
        <v>1</v>
      </c>
      <c r="K42" s="119">
        <v>1</v>
      </c>
      <c r="L42" s="119">
        <v>0</v>
      </c>
      <c r="M42" s="119">
        <v>0</v>
      </c>
      <c r="N42" s="119">
        <v>1</v>
      </c>
      <c r="O42" s="119">
        <v>0</v>
      </c>
      <c r="P42" s="119">
        <v>1</v>
      </c>
      <c r="Q42" s="119">
        <v>1</v>
      </c>
      <c r="R42" s="119">
        <v>1</v>
      </c>
      <c r="S42" s="119">
        <v>1</v>
      </c>
      <c r="T42" s="119">
        <v>1</v>
      </c>
      <c r="U42" s="119">
        <v>0</v>
      </c>
      <c r="V42" s="119">
        <v>1</v>
      </c>
      <c r="W42" s="119">
        <v>0</v>
      </c>
      <c r="X42" s="119">
        <v>1</v>
      </c>
      <c r="Y42" s="119">
        <v>1</v>
      </c>
      <c r="Z42" s="119">
        <v>1</v>
      </c>
      <c r="AA42" s="119">
        <v>0</v>
      </c>
      <c r="AB42" s="119">
        <v>1</v>
      </c>
      <c r="AC42" s="119">
        <v>1</v>
      </c>
      <c r="AD42" s="119">
        <v>1</v>
      </c>
      <c r="AE42" s="119">
        <v>1</v>
      </c>
      <c r="AF42" s="119">
        <v>1</v>
      </c>
      <c r="AG42" s="119">
        <v>1</v>
      </c>
      <c r="AH42" s="119">
        <v>1</v>
      </c>
      <c r="AI42" s="119">
        <v>0</v>
      </c>
      <c r="AJ42" s="119">
        <v>1</v>
      </c>
      <c r="AK42" s="119">
        <v>1</v>
      </c>
      <c r="AL42" s="1" t="s">
        <v>1981</v>
      </c>
      <c r="AM42" s="1">
        <v>8</v>
      </c>
      <c r="AN42" s="1">
        <v>6</v>
      </c>
      <c r="AO42" s="1">
        <v>4</v>
      </c>
      <c r="AP42" s="1">
        <v>7</v>
      </c>
    </row>
    <row r="43" spans="1:42" x14ac:dyDescent="0.2">
      <c r="A43" s="1" t="s">
        <v>2396</v>
      </c>
      <c r="B43" s="1" t="s">
        <v>2009</v>
      </c>
      <c r="C43" s="113">
        <v>4.830917874396135E-3</v>
      </c>
      <c r="D43" s="4">
        <v>207</v>
      </c>
      <c r="E43" s="119">
        <v>0</v>
      </c>
      <c r="F43" s="119">
        <v>0</v>
      </c>
      <c r="G43" s="119">
        <v>0</v>
      </c>
      <c r="H43" s="119">
        <v>0</v>
      </c>
      <c r="I43" s="119">
        <v>0</v>
      </c>
      <c r="J43" s="119">
        <v>0</v>
      </c>
      <c r="K43" s="119">
        <v>0</v>
      </c>
      <c r="L43" s="119">
        <v>0</v>
      </c>
      <c r="M43" s="119">
        <v>0</v>
      </c>
      <c r="N43" s="119">
        <v>0</v>
      </c>
      <c r="O43" s="119">
        <v>0</v>
      </c>
      <c r="P43" s="119">
        <v>0</v>
      </c>
      <c r="Q43" s="119">
        <v>0</v>
      </c>
      <c r="R43" s="119">
        <v>0</v>
      </c>
      <c r="S43" s="119">
        <v>0</v>
      </c>
      <c r="T43" s="119">
        <v>0</v>
      </c>
      <c r="U43" s="119">
        <v>0</v>
      </c>
      <c r="V43" s="119">
        <v>0</v>
      </c>
      <c r="W43" s="119">
        <v>0</v>
      </c>
      <c r="X43" s="119">
        <v>0</v>
      </c>
      <c r="Y43" s="119">
        <v>0</v>
      </c>
      <c r="Z43" s="119">
        <v>0</v>
      </c>
      <c r="AA43" s="119">
        <v>0</v>
      </c>
      <c r="AB43" s="119">
        <v>0</v>
      </c>
      <c r="AC43" s="119">
        <v>0</v>
      </c>
      <c r="AD43" s="119">
        <v>0</v>
      </c>
      <c r="AE43" s="119">
        <v>0</v>
      </c>
      <c r="AF43" s="119">
        <v>0</v>
      </c>
      <c r="AG43" s="119">
        <v>0</v>
      </c>
      <c r="AH43" s="119">
        <v>0</v>
      </c>
      <c r="AI43" s="119">
        <v>0</v>
      </c>
      <c r="AJ43" s="119">
        <v>0</v>
      </c>
      <c r="AK43" s="119">
        <v>0</v>
      </c>
      <c r="AL43" s="1" t="s">
        <v>2005</v>
      </c>
      <c r="AM43" s="1">
        <v>0</v>
      </c>
      <c r="AN43" s="1">
        <v>0</v>
      </c>
      <c r="AO43" s="1">
        <v>0</v>
      </c>
      <c r="AP43" s="1">
        <v>0</v>
      </c>
    </row>
    <row r="44" spans="1:42" x14ac:dyDescent="0.2">
      <c r="A44" s="1" t="s">
        <v>2397</v>
      </c>
      <c r="B44" s="1" t="s">
        <v>2304</v>
      </c>
      <c r="C44" s="113">
        <v>1.4492753623188406E-2</v>
      </c>
      <c r="D44" s="4">
        <v>69</v>
      </c>
      <c r="E44" s="119">
        <v>1</v>
      </c>
      <c r="F44" s="119">
        <v>0</v>
      </c>
      <c r="G44" s="119">
        <v>1</v>
      </c>
      <c r="H44" s="119">
        <v>1</v>
      </c>
      <c r="I44" s="119">
        <v>1</v>
      </c>
      <c r="J44" s="119">
        <v>1</v>
      </c>
      <c r="K44" s="119">
        <v>1</v>
      </c>
      <c r="L44" s="119">
        <v>1</v>
      </c>
      <c r="M44" s="119">
        <v>1</v>
      </c>
      <c r="N44" s="119">
        <v>1</v>
      </c>
      <c r="O44" s="119">
        <v>1</v>
      </c>
      <c r="P44" s="119">
        <v>1</v>
      </c>
      <c r="Q44" s="119">
        <v>1</v>
      </c>
      <c r="R44" s="119">
        <v>1</v>
      </c>
      <c r="S44" s="119">
        <v>0</v>
      </c>
      <c r="T44" s="119">
        <v>1</v>
      </c>
      <c r="U44" s="119">
        <v>0</v>
      </c>
      <c r="V44" s="119">
        <v>1</v>
      </c>
      <c r="W44" s="119">
        <v>1</v>
      </c>
      <c r="X44" s="119">
        <v>1</v>
      </c>
      <c r="Y44" s="119">
        <v>1</v>
      </c>
      <c r="Z44" s="119">
        <v>1</v>
      </c>
      <c r="AA44" s="119">
        <v>1</v>
      </c>
      <c r="AB44" s="119">
        <v>0</v>
      </c>
      <c r="AC44" s="119">
        <v>0</v>
      </c>
      <c r="AD44" s="119">
        <v>1</v>
      </c>
      <c r="AE44" s="119">
        <v>1</v>
      </c>
      <c r="AF44" s="119">
        <v>1</v>
      </c>
      <c r="AG44" s="119">
        <v>1</v>
      </c>
      <c r="AH44" s="119">
        <v>0</v>
      </c>
      <c r="AI44" s="119">
        <v>1</v>
      </c>
      <c r="AJ44" s="119">
        <v>0</v>
      </c>
      <c r="AK44" s="119">
        <v>1</v>
      </c>
      <c r="AL44" s="1" t="s">
        <v>1975</v>
      </c>
      <c r="AM44" s="1">
        <v>11</v>
      </c>
      <c r="AN44" s="1">
        <v>5</v>
      </c>
      <c r="AO44" s="1">
        <v>4</v>
      </c>
      <c r="AP44" s="1">
        <v>6</v>
      </c>
    </row>
    <row r="45" spans="1:42" x14ac:dyDescent="0.2">
      <c r="A45" s="1" t="s">
        <v>2398</v>
      </c>
      <c r="B45" s="1" t="s">
        <v>2219</v>
      </c>
      <c r="C45" s="113">
        <v>9.5238095238095247E-3</v>
      </c>
      <c r="D45" s="4">
        <v>105</v>
      </c>
      <c r="E45" s="119">
        <v>1</v>
      </c>
      <c r="F45" s="119">
        <v>0</v>
      </c>
      <c r="G45" s="119">
        <v>1</v>
      </c>
      <c r="H45" s="119">
        <v>1</v>
      </c>
      <c r="I45" s="119">
        <v>1</v>
      </c>
      <c r="J45" s="119">
        <v>1</v>
      </c>
      <c r="K45" s="119">
        <v>1</v>
      </c>
      <c r="L45" s="119">
        <v>1</v>
      </c>
      <c r="M45" s="119">
        <v>1</v>
      </c>
      <c r="N45" s="119">
        <v>0</v>
      </c>
      <c r="O45" s="119">
        <v>1</v>
      </c>
      <c r="P45" s="119">
        <v>1</v>
      </c>
      <c r="Q45" s="119">
        <v>1</v>
      </c>
      <c r="R45" s="119">
        <v>1</v>
      </c>
      <c r="S45" s="119">
        <v>0</v>
      </c>
      <c r="T45" s="119">
        <v>1</v>
      </c>
      <c r="U45" s="119">
        <v>0</v>
      </c>
      <c r="V45" s="119">
        <v>1</v>
      </c>
      <c r="W45" s="119">
        <v>1</v>
      </c>
      <c r="X45" s="119">
        <v>0</v>
      </c>
      <c r="Y45" s="119">
        <v>1</v>
      </c>
      <c r="Z45" s="119">
        <v>1</v>
      </c>
      <c r="AA45" s="119">
        <v>1</v>
      </c>
      <c r="AB45" s="119">
        <v>0</v>
      </c>
      <c r="AC45" s="119">
        <v>0</v>
      </c>
      <c r="AD45" s="119">
        <v>0</v>
      </c>
      <c r="AE45" s="119">
        <v>1</v>
      </c>
      <c r="AF45" s="119">
        <v>1</v>
      </c>
      <c r="AG45" s="119">
        <v>1</v>
      </c>
      <c r="AH45" s="119">
        <v>0</v>
      </c>
      <c r="AI45" s="119">
        <v>1</v>
      </c>
      <c r="AJ45" s="119">
        <v>1</v>
      </c>
      <c r="AK45" s="119">
        <v>1</v>
      </c>
      <c r="AL45" s="1" t="s">
        <v>1974</v>
      </c>
      <c r="AM45" s="1">
        <v>11</v>
      </c>
      <c r="AN45" s="1">
        <v>4</v>
      </c>
      <c r="AO45" s="1">
        <v>4</v>
      </c>
      <c r="AP45" s="1">
        <v>5</v>
      </c>
    </row>
    <row r="46" spans="1:42" x14ac:dyDescent="0.2">
      <c r="A46" s="1" t="s">
        <v>2399</v>
      </c>
      <c r="B46" s="1" t="s">
        <v>2339</v>
      </c>
      <c r="C46" s="113">
        <v>4.3859649122807015E-3</v>
      </c>
      <c r="D46" s="4">
        <v>228</v>
      </c>
      <c r="E46" s="119">
        <v>0</v>
      </c>
      <c r="F46" s="119">
        <v>0</v>
      </c>
      <c r="G46" s="119">
        <v>0</v>
      </c>
      <c r="H46" s="119">
        <v>0</v>
      </c>
      <c r="I46" s="119">
        <v>0</v>
      </c>
      <c r="J46" s="119">
        <v>0</v>
      </c>
      <c r="K46" s="119">
        <v>0</v>
      </c>
      <c r="L46" s="119">
        <v>0</v>
      </c>
      <c r="M46" s="119">
        <v>0</v>
      </c>
      <c r="N46" s="119">
        <v>0</v>
      </c>
      <c r="O46" s="119">
        <v>0</v>
      </c>
      <c r="P46" s="119">
        <v>0</v>
      </c>
      <c r="Q46" s="119">
        <v>0</v>
      </c>
      <c r="R46" s="119">
        <v>0</v>
      </c>
      <c r="S46" s="119">
        <v>0</v>
      </c>
      <c r="T46" s="119">
        <v>0</v>
      </c>
      <c r="U46" s="119">
        <v>0</v>
      </c>
      <c r="V46" s="119">
        <v>0</v>
      </c>
      <c r="W46" s="119">
        <v>0</v>
      </c>
      <c r="X46" s="119">
        <v>0</v>
      </c>
      <c r="Y46" s="119">
        <v>0</v>
      </c>
      <c r="Z46" s="119">
        <v>0</v>
      </c>
      <c r="AA46" s="119">
        <v>0</v>
      </c>
      <c r="AB46" s="119">
        <v>0</v>
      </c>
      <c r="AC46" s="119">
        <v>1</v>
      </c>
      <c r="AD46" s="119">
        <v>0</v>
      </c>
      <c r="AE46" s="119">
        <v>0</v>
      </c>
      <c r="AF46" s="119">
        <v>0</v>
      </c>
      <c r="AG46" s="119">
        <v>0</v>
      </c>
      <c r="AH46" s="119">
        <v>0</v>
      </c>
      <c r="AI46" s="119">
        <v>0</v>
      </c>
      <c r="AJ46" s="119">
        <v>0</v>
      </c>
      <c r="AK46" s="119">
        <v>0</v>
      </c>
      <c r="AL46" s="1" t="s">
        <v>1981</v>
      </c>
      <c r="AM46" s="1">
        <v>0</v>
      </c>
      <c r="AN46" s="1">
        <v>1</v>
      </c>
      <c r="AO46" s="1">
        <v>0</v>
      </c>
      <c r="AP46" s="1">
        <v>0</v>
      </c>
    </row>
    <row r="47" spans="1:42" x14ac:dyDescent="0.2">
      <c r="A47" s="1" t="s">
        <v>2400</v>
      </c>
      <c r="B47" s="1" t="s">
        <v>2329</v>
      </c>
      <c r="C47" s="113">
        <v>6.41025641025641E-3</v>
      </c>
      <c r="D47" s="4">
        <v>156</v>
      </c>
      <c r="E47" s="119">
        <v>0</v>
      </c>
      <c r="F47" s="119">
        <v>0</v>
      </c>
      <c r="G47" s="119">
        <v>0</v>
      </c>
      <c r="H47" s="119">
        <v>0</v>
      </c>
      <c r="I47" s="119">
        <v>0</v>
      </c>
      <c r="J47" s="119">
        <v>0</v>
      </c>
      <c r="K47" s="119">
        <v>0</v>
      </c>
      <c r="L47" s="119">
        <v>1</v>
      </c>
      <c r="M47" s="119">
        <v>1</v>
      </c>
      <c r="N47" s="119">
        <v>1</v>
      </c>
      <c r="O47" s="119">
        <v>1</v>
      </c>
      <c r="P47" s="119">
        <v>0</v>
      </c>
      <c r="Q47" s="119">
        <v>0</v>
      </c>
      <c r="R47" s="119">
        <v>0</v>
      </c>
      <c r="S47" s="119">
        <v>1</v>
      </c>
      <c r="T47" s="119">
        <v>0</v>
      </c>
      <c r="U47" s="119">
        <v>0</v>
      </c>
      <c r="V47" s="119">
        <v>0</v>
      </c>
      <c r="W47" s="119">
        <v>0</v>
      </c>
      <c r="X47" s="119">
        <v>1</v>
      </c>
      <c r="Y47" s="119">
        <v>0</v>
      </c>
      <c r="Z47" s="119">
        <v>0</v>
      </c>
      <c r="AA47" s="119">
        <v>1</v>
      </c>
      <c r="AB47" s="119">
        <v>0</v>
      </c>
      <c r="AC47" s="119">
        <v>0</v>
      </c>
      <c r="AD47" s="119">
        <v>0</v>
      </c>
      <c r="AE47" s="119">
        <v>0</v>
      </c>
      <c r="AF47" s="119">
        <v>0</v>
      </c>
      <c r="AG47" s="119">
        <v>1</v>
      </c>
      <c r="AH47" s="119">
        <v>0</v>
      </c>
      <c r="AI47" s="119">
        <v>0</v>
      </c>
      <c r="AJ47" s="119">
        <v>0</v>
      </c>
      <c r="AK47" s="119">
        <v>0</v>
      </c>
      <c r="AL47" s="1" t="s">
        <v>1986</v>
      </c>
      <c r="AM47" s="1">
        <v>3</v>
      </c>
      <c r="AN47" s="1">
        <v>3</v>
      </c>
      <c r="AO47" s="1">
        <v>2</v>
      </c>
      <c r="AP47" s="1">
        <v>0</v>
      </c>
    </row>
    <row r="48" spans="1:42" x14ac:dyDescent="0.2">
      <c r="A48" s="1" t="s">
        <v>2401</v>
      </c>
      <c r="B48" s="1" t="s">
        <v>2312</v>
      </c>
      <c r="C48" s="113">
        <v>9.5238095238095247E-3</v>
      </c>
      <c r="D48" s="4">
        <v>105</v>
      </c>
      <c r="E48" s="119">
        <v>1</v>
      </c>
      <c r="F48" s="119">
        <v>1</v>
      </c>
      <c r="G48" s="119">
        <v>1</v>
      </c>
      <c r="H48" s="119">
        <v>1</v>
      </c>
      <c r="I48" s="119">
        <v>1</v>
      </c>
      <c r="J48" s="119">
        <v>1</v>
      </c>
      <c r="K48" s="119">
        <v>1</v>
      </c>
      <c r="L48" s="119">
        <v>1</v>
      </c>
      <c r="M48" s="119">
        <v>1</v>
      </c>
      <c r="N48" s="119">
        <v>0</v>
      </c>
      <c r="O48" s="119">
        <v>1</v>
      </c>
      <c r="P48" s="119">
        <v>1</v>
      </c>
      <c r="Q48" s="119">
        <v>1</v>
      </c>
      <c r="R48" s="119">
        <v>1</v>
      </c>
      <c r="S48" s="119">
        <v>0</v>
      </c>
      <c r="T48" s="119">
        <v>1</v>
      </c>
      <c r="U48" s="119">
        <v>0</v>
      </c>
      <c r="V48" s="119">
        <v>1</v>
      </c>
      <c r="W48" s="119">
        <v>1</v>
      </c>
      <c r="X48" s="119">
        <v>1</v>
      </c>
      <c r="Y48" s="119">
        <v>1</v>
      </c>
      <c r="Z48" s="119">
        <v>1</v>
      </c>
      <c r="AA48" s="119">
        <v>1</v>
      </c>
      <c r="AB48" s="119">
        <v>1</v>
      </c>
      <c r="AC48" s="119">
        <v>0</v>
      </c>
      <c r="AD48" s="119">
        <v>0</v>
      </c>
      <c r="AE48" s="119">
        <v>1</v>
      </c>
      <c r="AF48" s="119">
        <v>1</v>
      </c>
      <c r="AG48" s="119">
        <v>1</v>
      </c>
      <c r="AH48" s="119">
        <v>1</v>
      </c>
      <c r="AI48" s="119">
        <v>1</v>
      </c>
      <c r="AJ48" s="119">
        <v>1</v>
      </c>
      <c r="AK48" s="119">
        <v>1</v>
      </c>
      <c r="AL48" s="1" t="s">
        <v>1974</v>
      </c>
      <c r="AM48" s="1">
        <v>12</v>
      </c>
      <c r="AN48" s="1">
        <v>5</v>
      </c>
      <c r="AO48" s="1">
        <v>5</v>
      </c>
      <c r="AP48" s="1">
        <v>6</v>
      </c>
    </row>
    <row r="49" spans="1:42" x14ac:dyDescent="0.2">
      <c r="A49" s="1" t="s">
        <v>2402</v>
      </c>
      <c r="B49" s="1" t="s">
        <v>2042</v>
      </c>
      <c r="C49" s="113">
        <v>4.6948356807511738E-3</v>
      </c>
      <c r="D49" s="4">
        <v>213</v>
      </c>
      <c r="E49" s="119">
        <v>0</v>
      </c>
      <c r="F49" s="119">
        <v>0</v>
      </c>
      <c r="G49" s="119">
        <v>0</v>
      </c>
      <c r="H49" s="119">
        <v>0</v>
      </c>
      <c r="I49" s="119">
        <v>0</v>
      </c>
      <c r="J49" s="119">
        <v>0</v>
      </c>
      <c r="K49" s="119">
        <v>0</v>
      </c>
      <c r="L49" s="119">
        <v>0</v>
      </c>
      <c r="M49" s="119">
        <v>0</v>
      </c>
      <c r="N49" s="119">
        <v>0</v>
      </c>
      <c r="O49" s="119">
        <v>0</v>
      </c>
      <c r="P49" s="119">
        <v>0</v>
      </c>
      <c r="Q49" s="119">
        <v>0</v>
      </c>
      <c r="R49" s="119">
        <v>0</v>
      </c>
      <c r="S49" s="119">
        <v>0</v>
      </c>
      <c r="T49" s="119">
        <v>0</v>
      </c>
      <c r="U49" s="119">
        <v>0</v>
      </c>
      <c r="V49" s="119">
        <v>0</v>
      </c>
      <c r="W49" s="119">
        <v>0</v>
      </c>
      <c r="X49" s="119">
        <v>0</v>
      </c>
      <c r="Y49" s="119">
        <v>0</v>
      </c>
      <c r="Z49" s="119">
        <v>0</v>
      </c>
      <c r="AA49" s="119">
        <v>0</v>
      </c>
      <c r="AB49" s="119">
        <v>0</v>
      </c>
      <c r="AC49" s="119">
        <v>0</v>
      </c>
      <c r="AD49" s="119">
        <v>0</v>
      </c>
      <c r="AE49" s="119">
        <v>0</v>
      </c>
      <c r="AF49" s="119">
        <v>0</v>
      </c>
      <c r="AG49" s="119">
        <v>0</v>
      </c>
      <c r="AH49" s="119">
        <v>0</v>
      </c>
      <c r="AI49" s="119">
        <v>0</v>
      </c>
      <c r="AJ49" s="119">
        <v>1</v>
      </c>
      <c r="AK49" s="119">
        <v>0</v>
      </c>
      <c r="AL49" s="1" t="s">
        <v>1976</v>
      </c>
      <c r="AM49" s="1">
        <v>0</v>
      </c>
      <c r="AN49" s="1">
        <v>0</v>
      </c>
      <c r="AO49" s="1">
        <v>1</v>
      </c>
      <c r="AP49" s="1">
        <v>0</v>
      </c>
    </row>
    <row r="50" spans="1:42" x14ac:dyDescent="0.2">
      <c r="A50" s="1" t="s">
        <v>2403</v>
      </c>
      <c r="B50" s="1" t="s">
        <v>2332</v>
      </c>
      <c r="C50" s="113">
        <v>6.7567567567567571E-3</v>
      </c>
      <c r="D50" s="4">
        <v>148</v>
      </c>
      <c r="E50" s="119">
        <v>0</v>
      </c>
      <c r="F50" s="119">
        <v>0</v>
      </c>
      <c r="G50" s="119">
        <v>0</v>
      </c>
      <c r="H50" s="119">
        <v>0</v>
      </c>
      <c r="I50" s="119">
        <v>0</v>
      </c>
      <c r="J50" s="119">
        <v>0</v>
      </c>
      <c r="K50" s="119">
        <v>0</v>
      </c>
      <c r="L50" s="119">
        <v>0</v>
      </c>
      <c r="M50" s="119">
        <v>1</v>
      </c>
      <c r="N50" s="119">
        <v>1</v>
      </c>
      <c r="O50" s="119">
        <v>0</v>
      </c>
      <c r="P50" s="119">
        <v>0</v>
      </c>
      <c r="Q50" s="119">
        <v>0</v>
      </c>
      <c r="R50" s="119">
        <v>0</v>
      </c>
      <c r="S50" s="119">
        <v>1</v>
      </c>
      <c r="T50" s="119">
        <v>0</v>
      </c>
      <c r="U50" s="119">
        <v>1</v>
      </c>
      <c r="V50" s="119">
        <v>1</v>
      </c>
      <c r="W50" s="119">
        <v>0</v>
      </c>
      <c r="X50" s="119">
        <v>1</v>
      </c>
      <c r="Y50" s="119">
        <v>1</v>
      </c>
      <c r="Z50" s="119">
        <v>1</v>
      </c>
      <c r="AA50" s="119">
        <v>0</v>
      </c>
      <c r="AB50" s="119">
        <v>0</v>
      </c>
      <c r="AC50" s="119">
        <v>1</v>
      </c>
      <c r="AD50" s="119">
        <v>1</v>
      </c>
      <c r="AE50" s="119">
        <v>1</v>
      </c>
      <c r="AF50" s="119">
        <v>0</v>
      </c>
      <c r="AG50" s="119">
        <v>0</v>
      </c>
      <c r="AH50" s="119">
        <v>1</v>
      </c>
      <c r="AI50" s="119">
        <v>0</v>
      </c>
      <c r="AJ50" s="119">
        <v>1</v>
      </c>
      <c r="AK50" s="119">
        <v>0</v>
      </c>
      <c r="AL50" s="1" t="s">
        <v>2003</v>
      </c>
      <c r="AM50" s="1">
        <v>1</v>
      </c>
      <c r="AN50" s="1">
        <v>6</v>
      </c>
      <c r="AO50" s="1">
        <v>2</v>
      </c>
      <c r="AP50" s="1">
        <v>4</v>
      </c>
    </row>
    <row r="51" spans="1:42" x14ac:dyDescent="0.2">
      <c r="A51" s="1" t="s">
        <v>2404</v>
      </c>
      <c r="B51" s="1" t="s">
        <v>2346</v>
      </c>
      <c r="C51" s="113">
        <v>5.4644808743169399E-3</v>
      </c>
      <c r="D51" s="4">
        <v>183</v>
      </c>
      <c r="E51" s="119">
        <v>0</v>
      </c>
      <c r="F51" s="119">
        <v>0</v>
      </c>
      <c r="G51" s="119">
        <v>0</v>
      </c>
      <c r="H51" s="119">
        <v>0</v>
      </c>
      <c r="I51" s="119">
        <v>0</v>
      </c>
      <c r="J51" s="119">
        <v>0</v>
      </c>
      <c r="K51" s="119">
        <v>0</v>
      </c>
      <c r="L51" s="119">
        <v>0</v>
      </c>
      <c r="M51" s="119">
        <v>0</v>
      </c>
      <c r="N51" s="119">
        <v>0</v>
      </c>
      <c r="O51" s="119">
        <v>0</v>
      </c>
      <c r="P51" s="119">
        <v>0</v>
      </c>
      <c r="Q51" s="119">
        <v>0</v>
      </c>
      <c r="R51" s="119">
        <v>0</v>
      </c>
      <c r="S51" s="119">
        <v>0</v>
      </c>
      <c r="T51" s="119">
        <v>0</v>
      </c>
      <c r="U51" s="119">
        <v>0</v>
      </c>
      <c r="V51" s="119">
        <v>0</v>
      </c>
      <c r="W51" s="119">
        <v>1</v>
      </c>
      <c r="X51" s="119">
        <v>0</v>
      </c>
      <c r="Y51" s="119">
        <v>0</v>
      </c>
      <c r="Z51" s="119">
        <v>0</v>
      </c>
      <c r="AA51" s="119">
        <v>0</v>
      </c>
      <c r="AB51" s="119">
        <v>0</v>
      </c>
      <c r="AC51" s="119">
        <v>0</v>
      </c>
      <c r="AD51" s="119">
        <v>0</v>
      </c>
      <c r="AE51" s="119">
        <v>0</v>
      </c>
      <c r="AF51" s="119">
        <v>0</v>
      </c>
      <c r="AG51" s="119">
        <v>0</v>
      </c>
      <c r="AH51" s="119">
        <v>0</v>
      </c>
      <c r="AI51" s="119">
        <v>0</v>
      </c>
      <c r="AJ51" s="119">
        <v>0</v>
      </c>
      <c r="AK51" s="119">
        <v>0</v>
      </c>
      <c r="AL51" s="1" t="s">
        <v>1981</v>
      </c>
      <c r="AM51" s="1">
        <v>0</v>
      </c>
      <c r="AN51" s="1">
        <v>1</v>
      </c>
      <c r="AO51" s="1">
        <v>0</v>
      </c>
      <c r="AP51" s="1">
        <v>0</v>
      </c>
    </row>
    <row r="52" spans="1:42" x14ac:dyDescent="0.2">
      <c r="A52" s="1" t="s">
        <v>2405</v>
      </c>
      <c r="B52" s="1" t="s">
        <v>2296</v>
      </c>
      <c r="C52" s="113">
        <v>1.0309278350515464E-2</v>
      </c>
      <c r="D52" s="4">
        <v>97</v>
      </c>
      <c r="E52" s="119">
        <v>1</v>
      </c>
      <c r="F52" s="119">
        <v>1</v>
      </c>
      <c r="G52" s="119">
        <v>1</v>
      </c>
      <c r="H52" s="119">
        <v>1</v>
      </c>
      <c r="I52" s="119">
        <v>1</v>
      </c>
      <c r="J52" s="119">
        <v>1</v>
      </c>
      <c r="K52" s="119">
        <v>1</v>
      </c>
      <c r="L52" s="119">
        <v>1</v>
      </c>
      <c r="M52" s="119">
        <v>1</v>
      </c>
      <c r="N52" s="119">
        <v>0</v>
      </c>
      <c r="O52" s="119">
        <v>1</v>
      </c>
      <c r="P52" s="119">
        <v>1</v>
      </c>
      <c r="Q52" s="119">
        <v>1</v>
      </c>
      <c r="R52" s="119">
        <v>1</v>
      </c>
      <c r="S52" s="119">
        <v>0</v>
      </c>
      <c r="T52" s="119">
        <v>1</v>
      </c>
      <c r="U52" s="119">
        <v>1</v>
      </c>
      <c r="V52" s="119">
        <v>0</v>
      </c>
      <c r="W52" s="119">
        <v>1</v>
      </c>
      <c r="X52" s="119">
        <v>0</v>
      </c>
      <c r="Y52" s="119">
        <v>0</v>
      </c>
      <c r="Z52" s="119">
        <v>0</v>
      </c>
      <c r="AA52" s="119">
        <v>0</v>
      </c>
      <c r="AB52" s="119">
        <v>0</v>
      </c>
      <c r="AC52" s="119">
        <v>0</v>
      </c>
      <c r="AD52" s="119">
        <v>0</v>
      </c>
      <c r="AE52" s="119">
        <v>1</v>
      </c>
      <c r="AF52" s="119">
        <v>1</v>
      </c>
      <c r="AG52" s="119">
        <v>1</v>
      </c>
      <c r="AH52" s="119">
        <v>1</v>
      </c>
      <c r="AI52" s="119">
        <v>1</v>
      </c>
      <c r="AJ52" s="119">
        <v>1</v>
      </c>
      <c r="AK52" s="119">
        <v>0</v>
      </c>
      <c r="AL52" s="1" t="s">
        <v>1976</v>
      </c>
      <c r="AM52" s="1">
        <v>12</v>
      </c>
      <c r="AN52" s="1">
        <v>3</v>
      </c>
      <c r="AO52" s="1">
        <v>4</v>
      </c>
      <c r="AP52" s="1">
        <v>3</v>
      </c>
    </row>
    <row r="53" spans="1:42" x14ac:dyDescent="0.2">
      <c r="A53" s="1" t="s">
        <v>2406</v>
      </c>
      <c r="B53" s="1" t="s">
        <v>2356</v>
      </c>
      <c r="C53" s="113">
        <v>5.1282051282051282E-3</v>
      </c>
      <c r="D53" s="4">
        <v>195</v>
      </c>
      <c r="E53" s="119">
        <v>0</v>
      </c>
      <c r="F53" s="119">
        <v>0</v>
      </c>
      <c r="G53" s="119">
        <v>0</v>
      </c>
      <c r="H53" s="119">
        <v>0</v>
      </c>
      <c r="I53" s="119">
        <v>0</v>
      </c>
      <c r="J53" s="119">
        <v>0</v>
      </c>
      <c r="K53" s="119">
        <v>0</v>
      </c>
      <c r="L53" s="119">
        <v>0</v>
      </c>
      <c r="M53" s="119">
        <v>0</v>
      </c>
      <c r="N53" s="119">
        <v>0</v>
      </c>
      <c r="O53" s="119">
        <v>0</v>
      </c>
      <c r="P53" s="119">
        <v>0</v>
      </c>
      <c r="Q53" s="119">
        <v>0</v>
      </c>
      <c r="R53" s="119">
        <v>0</v>
      </c>
      <c r="S53" s="119">
        <v>0</v>
      </c>
      <c r="T53" s="119">
        <v>0</v>
      </c>
      <c r="U53" s="119">
        <v>0</v>
      </c>
      <c r="V53" s="119">
        <v>0</v>
      </c>
      <c r="W53" s="119">
        <v>0</v>
      </c>
      <c r="X53" s="119">
        <v>0</v>
      </c>
      <c r="Y53" s="119">
        <v>0</v>
      </c>
      <c r="Z53" s="119">
        <v>0</v>
      </c>
      <c r="AA53" s="119">
        <v>0</v>
      </c>
      <c r="AB53" s="119">
        <v>0</v>
      </c>
      <c r="AC53" s="119">
        <v>0</v>
      </c>
      <c r="AD53" s="119">
        <v>0</v>
      </c>
      <c r="AE53" s="119">
        <v>0</v>
      </c>
      <c r="AF53" s="119">
        <v>0</v>
      </c>
      <c r="AG53" s="119">
        <v>0</v>
      </c>
      <c r="AH53" s="119">
        <v>0</v>
      </c>
      <c r="AI53" s="119">
        <v>0</v>
      </c>
      <c r="AJ53" s="119">
        <v>0</v>
      </c>
      <c r="AK53" s="119">
        <v>0</v>
      </c>
      <c r="AL53" s="1" t="s">
        <v>2036</v>
      </c>
      <c r="AM53" s="1">
        <v>0</v>
      </c>
      <c r="AN53" s="1">
        <v>0</v>
      </c>
      <c r="AO53" s="1">
        <v>0</v>
      </c>
      <c r="AP53" s="1">
        <v>0</v>
      </c>
    </row>
    <row r="54" spans="1:42" x14ac:dyDescent="0.2">
      <c r="A54" s="1" t="s">
        <v>2407</v>
      </c>
      <c r="B54" s="1" t="s">
        <v>2337</v>
      </c>
      <c r="C54" s="113">
        <v>4.4444444444444444E-3</v>
      </c>
      <c r="D54" s="4">
        <v>225</v>
      </c>
      <c r="E54" s="119">
        <v>0</v>
      </c>
      <c r="F54" s="119">
        <v>0</v>
      </c>
      <c r="G54" s="119">
        <v>0</v>
      </c>
      <c r="H54" s="119">
        <v>0</v>
      </c>
      <c r="I54" s="119">
        <v>0</v>
      </c>
      <c r="J54" s="119">
        <v>0</v>
      </c>
      <c r="K54" s="119">
        <v>0</v>
      </c>
      <c r="L54" s="119">
        <v>0</v>
      </c>
      <c r="M54" s="119">
        <v>0</v>
      </c>
      <c r="N54" s="119">
        <v>0</v>
      </c>
      <c r="O54" s="119">
        <v>0</v>
      </c>
      <c r="P54" s="119">
        <v>0</v>
      </c>
      <c r="Q54" s="119">
        <v>0</v>
      </c>
      <c r="R54" s="119">
        <v>0</v>
      </c>
      <c r="S54" s="119">
        <v>1</v>
      </c>
      <c r="T54" s="119">
        <v>0</v>
      </c>
      <c r="U54" s="119">
        <v>1</v>
      </c>
      <c r="V54" s="119">
        <v>1</v>
      </c>
      <c r="W54" s="119">
        <v>0</v>
      </c>
      <c r="X54" s="119">
        <v>1</v>
      </c>
      <c r="Y54" s="119">
        <v>0</v>
      </c>
      <c r="Z54" s="119">
        <v>1</v>
      </c>
      <c r="AA54" s="119">
        <v>0</v>
      </c>
      <c r="AB54" s="119">
        <v>1</v>
      </c>
      <c r="AC54" s="119">
        <v>1</v>
      </c>
      <c r="AD54" s="119">
        <v>0</v>
      </c>
      <c r="AE54" s="119">
        <v>0</v>
      </c>
      <c r="AF54" s="119">
        <v>0</v>
      </c>
      <c r="AG54" s="119">
        <v>0</v>
      </c>
      <c r="AH54" s="119">
        <v>0</v>
      </c>
      <c r="AI54" s="119">
        <v>0</v>
      </c>
      <c r="AJ54" s="119">
        <v>1</v>
      </c>
      <c r="AK54" s="119">
        <v>0</v>
      </c>
      <c r="AL54" s="1" t="s">
        <v>1978</v>
      </c>
      <c r="AM54" s="1">
        <v>0</v>
      </c>
      <c r="AN54" s="1">
        <v>4</v>
      </c>
      <c r="AO54" s="1">
        <v>2</v>
      </c>
      <c r="AP54" s="1">
        <v>2</v>
      </c>
    </row>
    <row r="55" spans="1:42" x14ac:dyDescent="0.2">
      <c r="A55" s="1" t="s">
        <v>2408</v>
      </c>
      <c r="B55" s="1" t="s">
        <v>2326</v>
      </c>
      <c r="C55" s="113">
        <v>8.0000000000000002E-3</v>
      </c>
      <c r="D55" s="4">
        <v>125</v>
      </c>
      <c r="E55" s="119">
        <v>0</v>
      </c>
      <c r="F55" s="119">
        <v>0</v>
      </c>
      <c r="G55" s="119">
        <v>0</v>
      </c>
      <c r="H55" s="119">
        <v>1</v>
      </c>
      <c r="I55" s="119">
        <v>1</v>
      </c>
      <c r="J55" s="119">
        <v>1</v>
      </c>
      <c r="K55" s="119">
        <v>0</v>
      </c>
      <c r="L55" s="119">
        <v>1</v>
      </c>
      <c r="M55" s="119">
        <v>1</v>
      </c>
      <c r="N55" s="119">
        <v>1</v>
      </c>
      <c r="O55" s="119">
        <v>1</v>
      </c>
      <c r="P55" s="119">
        <v>1</v>
      </c>
      <c r="Q55" s="119">
        <v>1</v>
      </c>
      <c r="R55" s="119">
        <v>0</v>
      </c>
      <c r="S55" s="119">
        <v>1</v>
      </c>
      <c r="T55" s="119">
        <v>1</v>
      </c>
      <c r="U55" s="119">
        <v>1</v>
      </c>
      <c r="V55" s="119">
        <v>1</v>
      </c>
      <c r="W55" s="119">
        <v>0</v>
      </c>
      <c r="X55" s="119">
        <v>1</v>
      </c>
      <c r="Y55" s="119">
        <v>1</v>
      </c>
      <c r="Z55" s="119">
        <v>1</v>
      </c>
      <c r="AA55" s="119">
        <v>1</v>
      </c>
      <c r="AB55" s="119">
        <v>1</v>
      </c>
      <c r="AC55" s="119">
        <v>1</v>
      </c>
      <c r="AD55" s="119">
        <v>1</v>
      </c>
      <c r="AE55" s="119">
        <v>1</v>
      </c>
      <c r="AF55" s="119">
        <v>0</v>
      </c>
      <c r="AG55" s="119">
        <v>1</v>
      </c>
      <c r="AH55" s="119">
        <v>1</v>
      </c>
      <c r="AI55" s="119">
        <v>0</v>
      </c>
      <c r="AJ55" s="119">
        <v>0</v>
      </c>
      <c r="AK55" s="119">
        <v>1</v>
      </c>
      <c r="AL55" s="1" t="s">
        <v>1981</v>
      </c>
      <c r="AM55" s="1">
        <v>7</v>
      </c>
      <c r="AN55" s="1">
        <v>8</v>
      </c>
      <c r="AO55" s="1">
        <v>2</v>
      </c>
      <c r="AP55" s="1">
        <v>7</v>
      </c>
    </row>
    <row r="56" spans="1:42" x14ac:dyDescent="0.2">
      <c r="A56" s="1" t="s">
        <v>2409</v>
      </c>
      <c r="B56" s="1" t="s">
        <v>2321</v>
      </c>
      <c r="C56" s="113">
        <v>5.208333333333333E-3</v>
      </c>
      <c r="D56" s="4">
        <v>192</v>
      </c>
      <c r="E56" s="119">
        <v>0</v>
      </c>
      <c r="F56" s="119">
        <v>0</v>
      </c>
      <c r="G56" s="119">
        <v>0</v>
      </c>
      <c r="H56" s="119">
        <v>0</v>
      </c>
      <c r="I56" s="119">
        <v>0</v>
      </c>
      <c r="J56" s="119">
        <v>0</v>
      </c>
      <c r="K56" s="119">
        <v>0</v>
      </c>
      <c r="L56" s="119">
        <v>0</v>
      </c>
      <c r="M56" s="119">
        <v>0</v>
      </c>
      <c r="N56" s="119">
        <v>0</v>
      </c>
      <c r="O56" s="119">
        <v>0</v>
      </c>
      <c r="P56" s="119">
        <v>0</v>
      </c>
      <c r="Q56" s="119">
        <v>0</v>
      </c>
      <c r="R56" s="119">
        <v>0</v>
      </c>
      <c r="S56" s="119">
        <v>1</v>
      </c>
      <c r="T56" s="119">
        <v>0</v>
      </c>
      <c r="U56" s="119">
        <v>0</v>
      </c>
      <c r="V56" s="119">
        <v>0</v>
      </c>
      <c r="W56" s="119">
        <v>0</v>
      </c>
      <c r="X56" s="119">
        <v>0</v>
      </c>
      <c r="Y56" s="119">
        <v>0</v>
      </c>
      <c r="Z56" s="119">
        <v>0</v>
      </c>
      <c r="AA56" s="119">
        <v>0</v>
      </c>
      <c r="AB56" s="119">
        <v>0</v>
      </c>
      <c r="AC56" s="119">
        <v>0</v>
      </c>
      <c r="AD56" s="119">
        <v>0</v>
      </c>
      <c r="AE56" s="119">
        <v>0</v>
      </c>
      <c r="AF56" s="119">
        <v>1</v>
      </c>
      <c r="AG56" s="119">
        <v>0</v>
      </c>
      <c r="AH56" s="119">
        <v>0</v>
      </c>
      <c r="AI56" s="119">
        <v>0</v>
      </c>
      <c r="AJ56" s="119">
        <v>0</v>
      </c>
      <c r="AK56" s="119">
        <v>0</v>
      </c>
      <c r="AL56" s="1" t="s">
        <v>2058</v>
      </c>
      <c r="AM56" s="1">
        <v>0</v>
      </c>
      <c r="AN56" s="1">
        <v>1</v>
      </c>
      <c r="AO56" s="1">
        <v>1</v>
      </c>
      <c r="AP56" s="1">
        <v>0</v>
      </c>
    </row>
    <row r="57" spans="1:42" x14ac:dyDescent="0.2">
      <c r="A57" s="1" t="s">
        <v>2410</v>
      </c>
      <c r="B57" s="1" t="s">
        <v>2323</v>
      </c>
      <c r="C57" s="113">
        <v>7.1428571428571426E-3</v>
      </c>
      <c r="D57" s="4">
        <v>140</v>
      </c>
      <c r="E57" s="119">
        <v>0</v>
      </c>
      <c r="F57" s="119">
        <v>0</v>
      </c>
      <c r="G57" s="119">
        <v>0</v>
      </c>
      <c r="H57" s="119">
        <v>0</v>
      </c>
      <c r="I57" s="119">
        <v>0</v>
      </c>
      <c r="J57" s="119">
        <v>0</v>
      </c>
      <c r="K57" s="119">
        <v>0</v>
      </c>
      <c r="L57" s="119">
        <v>0</v>
      </c>
      <c r="M57" s="119">
        <v>0</v>
      </c>
      <c r="N57" s="119">
        <v>1</v>
      </c>
      <c r="O57" s="119">
        <v>0</v>
      </c>
      <c r="P57" s="119">
        <v>1</v>
      </c>
      <c r="Q57" s="119">
        <v>0</v>
      </c>
      <c r="R57" s="119">
        <v>0</v>
      </c>
      <c r="S57" s="119">
        <v>1</v>
      </c>
      <c r="T57" s="119">
        <v>0</v>
      </c>
      <c r="U57" s="119">
        <v>0</v>
      </c>
      <c r="V57" s="119">
        <v>0</v>
      </c>
      <c r="W57" s="119">
        <v>0</v>
      </c>
      <c r="X57" s="119">
        <v>0</v>
      </c>
      <c r="Y57" s="119">
        <v>1</v>
      </c>
      <c r="Z57" s="119">
        <v>0</v>
      </c>
      <c r="AA57" s="119">
        <v>1</v>
      </c>
      <c r="AB57" s="119">
        <v>0</v>
      </c>
      <c r="AC57" s="119">
        <v>1</v>
      </c>
      <c r="AD57" s="119">
        <v>1</v>
      </c>
      <c r="AE57" s="119">
        <v>1</v>
      </c>
      <c r="AF57" s="119">
        <v>0</v>
      </c>
      <c r="AG57" s="119">
        <v>0</v>
      </c>
      <c r="AH57" s="119">
        <v>0</v>
      </c>
      <c r="AI57" s="119">
        <v>0</v>
      </c>
      <c r="AJ57" s="119">
        <v>0</v>
      </c>
      <c r="AK57" s="119">
        <v>0</v>
      </c>
      <c r="AL57" s="1" t="s">
        <v>2003</v>
      </c>
      <c r="AM57" s="1">
        <v>1</v>
      </c>
      <c r="AN57" s="1">
        <v>4</v>
      </c>
      <c r="AO57" s="1">
        <v>0</v>
      </c>
      <c r="AP57" s="1">
        <v>3</v>
      </c>
    </row>
    <row r="58" spans="1:42" x14ac:dyDescent="0.2">
      <c r="A58" s="1" t="s">
        <v>2411</v>
      </c>
      <c r="B58" s="1" t="s">
        <v>2353</v>
      </c>
      <c r="C58" s="113">
        <v>4.5248868778280547E-3</v>
      </c>
      <c r="D58" s="4">
        <v>221</v>
      </c>
      <c r="E58" s="119">
        <v>0</v>
      </c>
      <c r="F58" s="119">
        <v>0</v>
      </c>
      <c r="G58" s="119">
        <v>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19">
        <v>0</v>
      </c>
      <c r="X58" s="119">
        <v>0</v>
      </c>
      <c r="Y58" s="119">
        <v>0</v>
      </c>
      <c r="Z58" s="119">
        <v>0</v>
      </c>
      <c r="AA58" s="119">
        <v>0</v>
      </c>
      <c r="AB58" s="119">
        <v>0</v>
      </c>
      <c r="AC58" s="119">
        <v>0</v>
      </c>
      <c r="AD58" s="119">
        <v>0</v>
      </c>
      <c r="AE58" s="119">
        <v>0</v>
      </c>
      <c r="AF58" s="119">
        <v>0</v>
      </c>
      <c r="AG58" s="119">
        <v>0</v>
      </c>
      <c r="AH58" s="119">
        <v>0</v>
      </c>
      <c r="AI58" s="119">
        <v>0</v>
      </c>
      <c r="AJ58" s="119">
        <v>0</v>
      </c>
      <c r="AK58" s="119">
        <v>0</v>
      </c>
      <c r="AL58" s="1" t="s">
        <v>1981</v>
      </c>
      <c r="AM58" s="1">
        <v>0</v>
      </c>
      <c r="AN58" s="1">
        <v>0</v>
      </c>
      <c r="AO58" s="1">
        <v>0</v>
      </c>
      <c r="AP58" s="1">
        <v>0</v>
      </c>
    </row>
    <row r="59" spans="1:42" x14ac:dyDescent="0.2">
      <c r="A59" s="1" t="s">
        <v>2412</v>
      </c>
      <c r="B59" s="1" t="s">
        <v>2007</v>
      </c>
      <c r="C59" s="113">
        <v>7.575757575757576E-3</v>
      </c>
      <c r="D59" s="4">
        <v>132</v>
      </c>
      <c r="E59" s="119">
        <v>1</v>
      </c>
      <c r="F59" s="119">
        <v>1</v>
      </c>
      <c r="G59" s="119">
        <v>0</v>
      </c>
      <c r="H59" s="119">
        <v>1</v>
      </c>
      <c r="I59" s="119">
        <v>0</v>
      </c>
      <c r="J59" s="119">
        <v>1</v>
      </c>
      <c r="K59" s="119">
        <v>0</v>
      </c>
      <c r="L59" s="119">
        <v>1</v>
      </c>
      <c r="M59" s="119">
        <v>0</v>
      </c>
      <c r="N59" s="119">
        <v>0</v>
      </c>
      <c r="O59" s="119">
        <v>1</v>
      </c>
      <c r="P59" s="119">
        <v>1</v>
      </c>
      <c r="Q59" s="119">
        <v>1</v>
      </c>
      <c r="R59" s="119">
        <v>1</v>
      </c>
      <c r="S59" s="119">
        <v>0</v>
      </c>
      <c r="T59" s="119">
        <v>0</v>
      </c>
      <c r="U59" s="119">
        <v>0</v>
      </c>
      <c r="V59" s="119">
        <v>0</v>
      </c>
      <c r="W59" s="119">
        <v>1</v>
      </c>
      <c r="X59" s="119">
        <v>1</v>
      </c>
      <c r="Y59" s="119">
        <v>0</v>
      </c>
      <c r="Z59" s="119">
        <v>1</v>
      </c>
      <c r="AA59" s="119">
        <v>0</v>
      </c>
      <c r="AB59" s="119">
        <v>0</v>
      </c>
      <c r="AC59" s="119">
        <v>1</v>
      </c>
      <c r="AD59" s="119">
        <v>1</v>
      </c>
      <c r="AE59" s="119">
        <v>1</v>
      </c>
      <c r="AF59" s="119">
        <v>0</v>
      </c>
      <c r="AG59" s="119">
        <v>1</v>
      </c>
      <c r="AH59" s="119">
        <v>1</v>
      </c>
      <c r="AI59" s="119">
        <v>1</v>
      </c>
      <c r="AJ59" s="119">
        <v>0</v>
      </c>
      <c r="AK59" s="119">
        <v>0</v>
      </c>
      <c r="AL59" s="1" t="s">
        <v>1976</v>
      </c>
      <c r="AM59" s="1">
        <v>8</v>
      </c>
      <c r="AN59" s="1">
        <v>4</v>
      </c>
      <c r="AO59" s="1">
        <v>3</v>
      </c>
      <c r="AP59" s="1">
        <v>3</v>
      </c>
    </row>
    <row r="60" spans="1:42" x14ac:dyDescent="0.2">
      <c r="A60" s="1" t="s">
        <v>2413</v>
      </c>
      <c r="B60" s="1" t="s">
        <v>2414</v>
      </c>
      <c r="C60" s="113">
        <v>1.6129032258064516E-2</v>
      </c>
      <c r="D60" s="4">
        <v>62</v>
      </c>
      <c r="E60" s="119">
        <v>0</v>
      </c>
      <c r="F60" s="119">
        <v>0</v>
      </c>
      <c r="G60" s="119">
        <v>0</v>
      </c>
      <c r="H60" s="119">
        <v>0</v>
      </c>
      <c r="I60" s="119">
        <v>0</v>
      </c>
      <c r="J60" s="119">
        <v>0</v>
      </c>
      <c r="K60" s="119">
        <v>0</v>
      </c>
      <c r="L60" s="119">
        <v>0</v>
      </c>
      <c r="M60" s="119">
        <v>0</v>
      </c>
      <c r="N60" s="119">
        <v>0</v>
      </c>
      <c r="O60" s="119">
        <v>0</v>
      </c>
      <c r="P60" s="119">
        <v>0</v>
      </c>
      <c r="Q60" s="119">
        <v>0</v>
      </c>
      <c r="R60" s="119">
        <v>0</v>
      </c>
      <c r="S60" s="119">
        <v>0</v>
      </c>
      <c r="T60" s="119">
        <v>0</v>
      </c>
      <c r="U60" s="119">
        <v>0</v>
      </c>
      <c r="V60" s="119">
        <v>0</v>
      </c>
      <c r="W60" s="119">
        <v>0</v>
      </c>
      <c r="X60" s="119">
        <v>0</v>
      </c>
      <c r="Y60" s="119">
        <v>0</v>
      </c>
      <c r="Z60" s="119">
        <v>0</v>
      </c>
      <c r="AA60" s="119">
        <v>0</v>
      </c>
      <c r="AB60" s="119">
        <v>0</v>
      </c>
      <c r="AC60" s="119">
        <v>0</v>
      </c>
      <c r="AD60" s="119">
        <v>0</v>
      </c>
      <c r="AE60" s="119">
        <v>0</v>
      </c>
      <c r="AF60" s="119">
        <v>0</v>
      </c>
      <c r="AG60" s="119">
        <v>0</v>
      </c>
      <c r="AH60" s="119">
        <v>0</v>
      </c>
      <c r="AI60" s="119">
        <v>0</v>
      </c>
      <c r="AJ60" s="119">
        <v>0</v>
      </c>
      <c r="AK60" s="119">
        <v>0</v>
      </c>
      <c r="AL60" s="1" t="s">
        <v>2003</v>
      </c>
      <c r="AM60" s="1">
        <v>0</v>
      </c>
      <c r="AN60" s="1">
        <v>0</v>
      </c>
      <c r="AO60" s="1">
        <v>0</v>
      </c>
      <c r="AP60" s="1">
        <v>0</v>
      </c>
    </row>
    <row r="61" spans="1:42" x14ac:dyDescent="0.2">
      <c r="A61" s="1" t="s">
        <v>2415</v>
      </c>
      <c r="B61" s="1" t="s">
        <v>2340</v>
      </c>
      <c r="C61" s="113">
        <v>5.0505050505050509E-3</v>
      </c>
      <c r="D61" s="4">
        <v>198</v>
      </c>
      <c r="E61" s="119">
        <v>1</v>
      </c>
      <c r="F61" s="119">
        <v>0</v>
      </c>
      <c r="G61" s="119">
        <v>0</v>
      </c>
      <c r="H61" s="119">
        <v>1</v>
      </c>
      <c r="I61" s="119">
        <v>0</v>
      </c>
      <c r="J61" s="119">
        <v>0</v>
      </c>
      <c r="K61" s="119">
        <v>1</v>
      </c>
      <c r="L61" s="119">
        <v>0</v>
      </c>
      <c r="M61" s="119">
        <v>0</v>
      </c>
      <c r="N61" s="119">
        <v>0</v>
      </c>
      <c r="O61" s="119">
        <v>0</v>
      </c>
      <c r="P61" s="119">
        <v>1</v>
      </c>
      <c r="Q61" s="119">
        <v>0</v>
      </c>
      <c r="R61" s="119">
        <v>1</v>
      </c>
      <c r="S61" s="119">
        <v>0</v>
      </c>
      <c r="T61" s="119">
        <v>1</v>
      </c>
      <c r="U61" s="119">
        <v>0</v>
      </c>
      <c r="V61" s="119">
        <v>1</v>
      </c>
      <c r="W61" s="119">
        <v>0</v>
      </c>
      <c r="X61" s="119">
        <v>0</v>
      </c>
      <c r="Y61" s="119">
        <v>1</v>
      </c>
      <c r="Z61" s="119">
        <v>1</v>
      </c>
      <c r="AA61" s="119">
        <v>0</v>
      </c>
      <c r="AB61" s="119">
        <v>1</v>
      </c>
      <c r="AC61" s="119">
        <v>1</v>
      </c>
      <c r="AD61" s="119">
        <v>1</v>
      </c>
      <c r="AE61" s="119">
        <v>1</v>
      </c>
      <c r="AF61" s="119">
        <v>1</v>
      </c>
      <c r="AG61" s="119">
        <v>1</v>
      </c>
      <c r="AH61" s="119">
        <v>0</v>
      </c>
      <c r="AI61" s="119">
        <v>0</v>
      </c>
      <c r="AJ61" s="119">
        <v>0</v>
      </c>
      <c r="AK61" s="119">
        <v>0</v>
      </c>
      <c r="AL61" s="1" t="s">
        <v>1981</v>
      </c>
      <c r="AM61" s="1">
        <v>4</v>
      </c>
      <c r="AN61" s="1">
        <v>2</v>
      </c>
      <c r="AO61" s="1">
        <v>2</v>
      </c>
      <c r="AP61" s="1">
        <v>7</v>
      </c>
    </row>
    <row r="62" spans="1:42" x14ac:dyDescent="0.2">
      <c r="A62" s="1" t="s">
        <v>2416</v>
      </c>
      <c r="B62" s="1" t="s">
        <v>2175</v>
      </c>
      <c r="C62" s="113">
        <v>5.3763440860215058E-3</v>
      </c>
      <c r="D62" s="4">
        <v>186</v>
      </c>
      <c r="E62" s="119">
        <v>0</v>
      </c>
      <c r="F62" s="119">
        <v>0</v>
      </c>
      <c r="G62" s="119">
        <v>0</v>
      </c>
      <c r="H62" s="119">
        <v>1</v>
      </c>
      <c r="I62" s="119">
        <v>1</v>
      </c>
      <c r="J62" s="119">
        <v>0</v>
      </c>
      <c r="K62" s="119">
        <v>0</v>
      </c>
      <c r="L62" s="119">
        <v>1</v>
      </c>
      <c r="M62" s="119">
        <v>0</v>
      </c>
      <c r="N62" s="119">
        <v>1</v>
      </c>
      <c r="O62" s="119">
        <v>0</v>
      </c>
      <c r="P62" s="119">
        <v>1</v>
      </c>
      <c r="Q62" s="119">
        <v>0</v>
      </c>
      <c r="R62" s="119">
        <v>0</v>
      </c>
      <c r="S62" s="119">
        <v>1</v>
      </c>
      <c r="T62" s="119">
        <v>1</v>
      </c>
      <c r="U62" s="119">
        <v>1</v>
      </c>
      <c r="V62" s="119">
        <v>1</v>
      </c>
      <c r="W62" s="119">
        <v>1</v>
      </c>
      <c r="X62" s="119">
        <v>1</v>
      </c>
      <c r="Y62" s="119">
        <v>1</v>
      </c>
      <c r="Z62" s="119">
        <v>1</v>
      </c>
      <c r="AA62" s="119">
        <v>0</v>
      </c>
      <c r="AB62" s="119">
        <v>1</v>
      </c>
      <c r="AC62" s="119">
        <v>1</v>
      </c>
      <c r="AD62" s="119">
        <v>1</v>
      </c>
      <c r="AE62" s="119">
        <v>1</v>
      </c>
      <c r="AF62" s="119">
        <v>1</v>
      </c>
      <c r="AG62" s="119">
        <v>1</v>
      </c>
      <c r="AH62" s="119">
        <v>1</v>
      </c>
      <c r="AI62" s="119">
        <v>0</v>
      </c>
      <c r="AJ62" s="119">
        <v>1</v>
      </c>
      <c r="AK62" s="119">
        <v>1</v>
      </c>
      <c r="AL62" s="1" t="s">
        <v>2003</v>
      </c>
      <c r="AM62" s="1">
        <v>3</v>
      </c>
      <c r="AN62" s="1">
        <v>8</v>
      </c>
      <c r="AO62" s="1">
        <v>4</v>
      </c>
      <c r="AP62" s="1">
        <v>7</v>
      </c>
    </row>
    <row r="63" spans="1:42" x14ac:dyDescent="0.2">
      <c r="A63" s="1" t="s">
        <v>2417</v>
      </c>
      <c r="B63" s="1" t="s">
        <v>2019</v>
      </c>
      <c r="C63" s="113">
        <v>8.9285714285714281E-3</v>
      </c>
      <c r="D63" s="4">
        <v>112</v>
      </c>
      <c r="E63" s="119">
        <v>1</v>
      </c>
      <c r="F63" s="119">
        <v>0</v>
      </c>
      <c r="G63" s="119">
        <v>0</v>
      </c>
      <c r="H63" s="119">
        <v>0</v>
      </c>
      <c r="I63" s="119">
        <v>0</v>
      </c>
      <c r="J63" s="119">
        <v>0</v>
      </c>
      <c r="K63" s="119">
        <v>1</v>
      </c>
      <c r="L63" s="119">
        <v>0</v>
      </c>
      <c r="M63" s="119">
        <v>0</v>
      </c>
      <c r="N63" s="119">
        <v>0</v>
      </c>
      <c r="O63" s="119">
        <v>0</v>
      </c>
      <c r="P63" s="119">
        <v>0</v>
      </c>
      <c r="Q63" s="119">
        <v>0</v>
      </c>
      <c r="R63" s="119">
        <v>1</v>
      </c>
      <c r="S63" s="119">
        <v>0</v>
      </c>
      <c r="T63" s="119">
        <v>0</v>
      </c>
      <c r="U63" s="119">
        <v>0</v>
      </c>
      <c r="V63" s="119">
        <v>0</v>
      </c>
      <c r="W63" s="119">
        <v>0</v>
      </c>
      <c r="X63" s="119">
        <v>0</v>
      </c>
      <c r="Y63" s="119">
        <v>0</v>
      </c>
      <c r="Z63" s="119">
        <v>0</v>
      </c>
      <c r="AA63" s="119">
        <v>0</v>
      </c>
      <c r="AB63" s="119">
        <v>0</v>
      </c>
      <c r="AC63" s="119">
        <v>0</v>
      </c>
      <c r="AD63" s="119">
        <v>1</v>
      </c>
      <c r="AE63" s="119">
        <v>0</v>
      </c>
      <c r="AF63" s="119">
        <v>0</v>
      </c>
      <c r="AG63" s="119">
        <v>0</v>
      </c>
      <c r="AH63" s="119">
        <v>0</v>
      </c>
      <c r="AI63" s="119">
        <v>0</v>
      </c>
      <c r="AJ63" s="119">
        <v>0</v>
      </c>
      <c r="AK63" s="119">
        <v>0</v>
      </c>
      <c r="AL63" s="1" t="s">
        <v>1982</v>
      </c>
      <c r="AM63" s="1">
        <v>3</v>
      </c>
      <c r="AN63" s="1">
        <v>0</v>
      </c>
      <c r="AO63" s="1">
        <v>0</v>
      </c>
      <c r="AP63" s="1">
        <v>1</v>
      </c>
    </row>
    <row r="64" spans="1:42" x14ac:dyDescent="0.2">
      <c r="A64" s="1" t="s">
        <v>2418</v>
      </c>
      <c r="B64" s="1" t="s">
        <v>2010</v>
      </c>
      <c r="C64" s="113">
        <v>5.8479532163742687E-3</v>
      </c>
      <c r="D64" s="4">
        <v>171</v>
      </c>
      <c r="E64" s="119">
        <v>0</v>
      </c>
      <c r="F64" s="119">
        <v>0</v>
      </c>
      <c r="G64" s="119">
        <v>0</v>
      </c>
      <c r="H64" s="119">
        <v>0</v>
      </c>
      <c r="I64" s="119">
        <v>1</v>
      </c>
      <c r="J64" s="119">
        <v>0</v>
      </c>
      <c r="K64" s="119">
        <v>0</v>
      </c>
      <c r="L64" s="119">
        <v>0</v>
      </c>
      <c r="M64" s="119">
        <v>0</v>
      </c>
      <c r="N64" s="119">
        <v>0</v>
      </c>
      <c r="O64" s="119">
        <v>0</v>
      </c>
      <c r="P64" s="119">
        <v>0</v>
      </c>
      <c r="Q64" s="119">
        <v>0</v>
      </c>
      <c r="R64" s="119">
        <v>0</v>
      </c>
      <c r="S64" s="119">
        <v>1</v>
      </c>
      <c r="T64" s="119">
        <v>1</v>
      </c>
      <c r="U64" s="119">
        <v>0</v>
      </c>
      <c r="V64" s="119">
        <v>1</v>
      </c>
      <c r="W64" s="119">
        <v>0</v>
      </c>
      <c r="X64" s="119">
        <v>0</v>
      </c>
      <c r="Y64" s="119">
        <v>1</v>
      </c>
      <c r="Z64" s="119">
        <v>1</v>
      </c>
      <c r="AA64" s="119">
        <v>0</v>
      </c>
      <c r="AB64" s="119">
        <v>1</v>
      </c>
      <c r="AC64" s="119">
        <v>1</v>
      </c>
      <c r="AD64" s="119">
        <v>1</v>
      </c>
      <c r="AE64" s="119">
        <v>1</v>
      </c>
      <c r="AF64" s="119">
        <v>0</v>
      </c>
      <c r="AG64" s="119">
        <v>1</v>
      </c>
      <c r="AH64" s="119">
        <v>1</v>
      </c>
      <c r="AI64" s="119">
        <v>0</v>
      </c>
      <c r="AJ64" s="119">
        <v>1</v>
      </c>
      <c r="AK64" s="119">
        <v>1</v>
      </c>
      <c r="AL64" s="1" t="s">
        <v>1981</v>
      </c>
      <c r="AM64" s="1">
        <v>1</v>
      </c>
      <c r="AN64" s="1">
        <v>5</v>
      </c>
      <c r="AO64" s="1">
        <v>2</v>
      </c>
      <c r="AP64" s="1">
        <v>6</v>
      </c>
    </row>
    <row r="65" spans="1:42" x14ac:dyDescent="0.2">
      <c r="A65" s="1" t="s">
        <v>2419</v>
      </c>
      <c r="B65" s="1" t="s">
        <v>2420</v>
      </c>
      <c r="C65" s="113">
        <v>4.2735042735042739E-3</v>
      </c>
      <c r="D65" s="4">
        <v>234</v>
      </c>
      <c r="E65" s="119">
        <v>0</v>
      </c>
      <c r="F65" s="119">
        <v>0</v>
      </c>
      <c r="G65" s="119">
        <v>0</v>
      </c>
      <c r="H65" s="119">
        <v>0</v>
      </c>
      <c r="I65" s="119">
        <v>0</v>
      </c>
      <c r="J65" s="119">
        <v>0</v>
      </c>
      <c r="K65" s="119">
        <v>0</v>
      </c>
      <c r="L65" s="119">
        <v>0</v>
      </c>
      <c r="M65" s="119">
        <v>0</v>
      </c>
      <c r="N65" s="119">
        <v>0</v>
      </c>
      <c r="O65" s="119">
        <v>0</v>
      </c>
      <c r="P65" s="119">
        <v>0</v>
      </c>
      <c r="Q65" s="119">
        <v>0</v>
      </c>
      <c r="R65" s="119">
        <v>0</v>
      </c>
      <c r="S65" s="119">
        <v>0</v>
      </c>
      <c r="T65" s="119">
        <v>0</v>
      </c>
      <c r="U65" s="119">
        <v>0</v>
      </c>
      <c r="V65" s="119">
        <v>0</v>
      </c>
      <c r="W65" s="119">
        <v>0</v>
      </c>
      <c r="X65" s="119">
        <v>0</v>
      </c>
      <c r="Y65" s="119">
        <v>0</v>
      </c>
      <c r="Z65" s="119">
        <v>0</v>
      </c>
      <c r="AA65" s="119">
        <v>0</v>
      </c>
      <c r="AB65" s="119">
        <v>0</v>
      </c>
      <c r="AC65" s="119">
        <v>1</v>
      </c>
      <c r="AD65" s="119">
        <v>0</v>
      </c>
      <c r="AE65" s="119">
        <v>0</v>
      </c>
      <c r="AF65" s="119">
        <v>0</v>
      </c>
      <c r="AG65" s="119">
        <v>0</v>
      </c>
      <c r="AH65" s="119">
        <v>0</v>
      </c>
      <c r="AI65" s="119">
        <v>0</v>
      </c>
      <c r="AJ65" s="119">
        <v>0</v>
      </c>
      <c r="AK65" s="119">
        <v>0</v>
      </c>
      <c r="AL65" s="1" t="s">
        <v>2036</v>
      </c>
      <c r="AM65" s="1">
        <v>0</v>
      </c>
      <c r="AN65" s="1">
        <v>1</v>
      </c>
      <c r="AO65" s="1">
        <v>0</v>
      </c>
      <c r="AP65" s="1">
        <v>0</v>
      </c>
    </row>
    <row r="66" spans="1:42" x14ac:dyDescent="0.2">
      <c r="A66" s="1" t="s">
        <v>2421</v>
      </c>
      <c r="B66" s="1" t="s">
        <v>2422</v>
      </c>
      <c r="C66" s="113">
        <v>4.5662100456621002E-3</v>
      </c>
      <c r="D66" s="4">
        <v>219</v>
      </c>
      <c r="E66" s="119">
        <v>0</v>
      </c>
      <c r="F66" s="119">
        <v>0</v>
      </c>
      <c r="G66" s="119">
        <v>0</v>
      </c>
      <c r="H66" s="119">
        <v>0</v>
      </c>
      <c r="I66" s="119">
        <v>0</v>
      </c>
      <c r="J66" s="119">
        <v>0</v>
      </c>
      <c r="K66" s="119">
        <v>0</v>
      </c>
      <c r="L66" s="119">
        <v>0</v>
      </c>
      <c r="M66" s="119">
        <v>0</v>
      </c>
      <c r="N66" s="119">
        <v>0</v>
      </c>
      <c r="O66" s="119">
        <v>0</v>
      </c>
      <c r="P66" s="119">
        <v>0</v>
      </c>
      <c r="Q66" s="119">
        <v>0</v>
      </c>
      <c r="R66" s="119">
        <v>0</v>
      </c>
      <c r="S66" s="119">
        <v>0</v>
      </c>
      <c r="T66" s="119">
        <v>0</v>
      </c>
      <c r="U66" s="119">
        <v>1</v>
      </c>
      <c r="V66" s="119">
        <v>0</v>
      </c>
      <c r="W66" s="119">
        <v>0</v>
      </c>
      <c r="X66" s="119">
        <v>0</v>
      </c>
      <c r="Y66" s="119">
        <v>0</v>
      </c>
      <c r="Z66" s="119">
        <v>0</v>
      </c>
      <c r="AA66" s="119">
        <v>0</v>
      </c>
      <c r="AB66" s="119">
        <v>0</v>
      </c>
      <c r="AC66" s="119">
        <v>0</v>
      </c>
      <c r="AD66" s="119">
        <v>1</v>
      </c>
      <c r="AE66" s="119">
        <v>0</v>
      </c>
      <c r="AF66" s="119">
        <v>0</v>
      </c>
      <c r="AG66" s="119">
        <v>0</v>
      </c>
      <c r="AH66" s="119">
        <v>0</v>
      </c>
      <c r="AI66" s="119">
        <v>0</v>
      </c>
      <c r="AJ66" s="119">
        <v>0</v>
      </c>
      <c r="AK66" s="119">
        <v>0</v>
      </c>
      <c r="AL66" s="1" t="s">
        <v>1976</v>
      </c>
      <c r="AM66" s="1">
        <v>0</v>
      </c>
      <c r="AN66" s="1">
        <v>1</v>
      </c>
      <c r="AO66" s="1">
        <v>0</v>
      </c>
      <c r="AP66" s="1">
        <v>1</v>
      </c>
    </row>
    <row r="67" spans="1:42" x14ac:dyDescent="0.2">
      <c r="A67" s="1" t="s">
        <v>2423</v>
      </c>
      <c r="B67" s="1" t="s">
        <v>2223</v>
      </c>
      <c r="C67" s="113">
        <v>4.9261083743842365E-3</v>
      </c>
      <c r="D67" s="4">
        <v>203</v>
      </c>
      <c r="E67" s="119">
        <v>0</v>
      </c>
      <c r="F67" s="119">
        <v>0</v>
      </c>
      <c r="G67" s="119">
        <v>0</v>
      </c>
      <c r="H67" s="119">
        <v>0</v>
      </c>
      <c r="I67" s="119">
        <v>0</v>
      </c>
      <c r="J67" s="119">
        <v>0</v>
      </c>
      <c r="K67" s="119">
        <v>0</v>
      </c>
      <c r="L67" s="119">
        <v>1</v>
      </c>
      <c r="M67" s="119">
        <v>1</v>
      </c>
      <c r="N67" s="119">
        <v>0</v>
      </c>
      <c r="O67" s="119">
        <v>0</v>
      </c>
      <c r="P67" s="119">
        <v>0</v>
      </c>
      <c r="Q67" s="119">
        <v>0</v>
      </c>
      <c r="R67" s="119">
        <v>0</v>
      </c>
      <c r="S67" s="119">
        <v>1</v>
      </c>
      <c r="T67" s="119">
        <v>0</v>
      </c>
      <c r="U67" s="119">
        <v>0</v>
      </c>
      <c r="V67" s="119">
        <v>0</v>
      </c>
      <c r="W67" s="119">
        <v>0</v>
      </c>
      <c r="X67" s="119">
        <v>1</v>
      </c>
      <c r="Y67" s="119">
        <v>0</v>
      </c>
      <c r="Z67" s="119">
        <v>1</v>
      </c>
      <c r="AA67" s="119">
        <v>0</v>
      </c>
      <c r="AB67" s="119">
        <v>0</v>
      </c>
      <c r="AC67" s="119">
        <v>0</v>
      </c>
      <c r="AD67" s="119">
        <v>0</v>
      </c>
      <c r="AE67" s="119">
        <v>0</v>
      </c>
      <c r="AF67" s="119">
        <v>0</v>
      </c>
      <c r="AG67" s="119">
        <v>0</v>
      </c>
      <c r="AH67" s="119">
        <v>0</v>
      </c>
      <c r="AI67" s="119">
        <v>0</v>
      </c>
      <c r="AJ67" s="119">
        <v>1</v>
      </c>
      <c r="AK67" s="119">
        <v>0</v>
      </c>
      <c r="AL67" s="1" t="s">
        <v>1992</v>
      </c>
      <c r="AM67" s="1">
        <v>2</v>
      </c>
      <c r="AN67" s="1">
        <v>2</v>
      </c>
      <c r="AO67" s="1">
        <v>2</v>
      </c>
      <c r="AP67" s="1">
        <v>0</v>
      </c>
    </row>
    <row r="68" spans="1:42" x14ac:dyDescent="0.2">
      <c r="A68" s="1" t="s">
        <v>2424</v>
      </c>
      <c r="B68" s="1" t="s">
        <v>2030</v>
      </c>
      <c r="C68" s="113">
        <v>5.5865921787709499E-3</v>
      </c>
      <c r="D68" s="4">
        <v>179</v>
      </c>
      <c r="E68" s="119">
        <v>0</v>
      </c>
      <c r="F68" s="119">
        <v>0</v>
      </c>
      <c r="G68" s="119">
        <v>0</v>
      </c>
      <c r="H68" s="119">
        <v>0</v>
      </c>
      <c r="I68" s="119">
        <v>0</v>
      </c>
      <c r="J68" s="119">
        <v>0</v>
      </c>
      <c r="K68" s="119">
        <v>0</v>
      </c>
      <c r="L68" s="119">
        <v>0</v>
      </c>
      <c r="M68" s="119">
        <v>1</v>
      </c>
      <c r="N68" s="119">
        <v>0</v>
      </c>
      <c r="O68" s="119">
        <v>0</v>
      </c>
      <c r="P68" s="119">
        <v>0</v>
      </c>
      <c r="Q68" s="119">
        <v>0</v>
      </c>
      <c r="R68" s="119">
        <v>0</v>
      </c>
      <c r="S68" s="119">
        <v>1</v>
      </c>
      <c r="T68" s="119">
        <v>0</v>
      </c>
      <c r="U68" s="119">
        <v>1</v>
      </c>
      <c r="V68" s="119">
        <v>0</v>
      </c>
      <c r="W68" s="119">
        <v>0</v>
      </c>
      <c r="X68" s="119">
        <v>1</v>
      </c>
      <c r="Y68" s="119">
        <v>0</v>
      </c>
      <c r="Z68" s="119">
        <v>1</v>
      </c>
      <c r="AA68" s="119">
        <v>0</v>
      </c>
      <c r="AB68" s="119">
        <v>0</v>
      </c>
      <c r="AC68" s="119">
        <v>1</v>
      </c>
      <c r="AD68" s="119">
        <v>0</v>
      </c>
      <c r="AE68" s="119">
        <v>0</v>
      </c>
      <c r="AF68" s="119">
        <v>0</v>
      </c>
      <c r="AG68" s="119">
        <v>0</v>
      </c>
      <c r="AH68" s="119">
        <v>0</v>
      </c>
      <c r="AI68" s="119">
        <v>0</v>
      </c>
      <c r="AJ68" s="119">
        <v>1</v>
      </c>
      <c r="AK68" s="119">
        <v>0</v>
      </c>
      <c r="AL68" s="1" t="s">
        <v>1992</v>
      </c>
      <c r="AM68" s="1">
        <v>1</v>
      </c>
      <c r="AN68" s="1">
        <v>4</v>
      </c>
      <c r="AO68" s="1">
        <v>2</v>
      </c>
      <c r="AP68" s="1">
        <v>0</v>
      </c>
    </row>
    <row r="69" spans="1:42" x14ac:dyDescent="0.2">
      <c r="A69" s="1" t="s">
        <v>2425</v>
      </c>
      <c r="B69" s="1" t="s">
        <v>2044</v>
      </c>
      <c r="C69" s="113">
        <v>5.263157894736842E-3</v>
      </c>
      <c r="D69" s="4">
        <v>190</v>
      </c>
      <c r="E69" s="119">
        <v>0</v>
      </c>
      <c r="F69" s="119">
        <v>0</v>
      </c>
      <c r="G69" s="119">
        <v>0</v>
      </c>
      <c r="H69" s="119">
        <v>0</v>
      </c>
      <c r="I69" s="119">
        <v>0</v>
      </c>
      <c r="J69" s="119">
        <v>0</v>
      </c>
      <c r="K69" s="119">
        <v>0</v>
      </c>
      <c r="L69" s="119">
        <v>0</v>
      </c>
      <c r="M69" s="119">
        <v>0</v>
      </c>
      <c r="N69" s="119">
        <v>0</v>
      </c>
      <c r="O69" s="119">
        <v>0</v>
      </c>
      <c r="P69" s="119">
        <v>0</v>
      </c>
      <c r="Q69" s="119">
        <v>0</v>
      </c>
      <c r="R69" s="119">
        <v>0</v>
      </c>
      <c r="S69" s="119">
        <v>0</v>
      </c>
      <c r="T69" s="119">
        <v>0</v>
      </c>
      <c r="U69" s="119">
        <v>0</v>
      </c>
      <c r="V69" s="119">
        <v>0</v>
      </c>
      <c r="W69" s="119">
        <v>1</v>
      </c>
      <c r="X69" s="119">
        <v>0</v>
      </c>
      <c r="Y69" s="119">
        <v>0</v>
      </c>
      <c r="Z69" s="119">
        <v>0</v>
      </c>
      <c r="AA69" s="119">
        <v>1</v>
      </c>
      <c r="AB69" s="119">
        <v>0</v>
      </c>
      <c r="AC69" s="119">
        <v>1</v>
      </c>
      <c r="AD69" s="119">
        <v>0</v>
      </c>
      <c r="AE69" s="119">
        <v>0</v>
      </c>
      <c r="AF69" s="119">
        <v>0</v>
      </c>
      <c r="AG69" s="119">
        <v>0</v>
      </c>
      <c r="AH69" s="119">
        <v>1</v>
      </c>
      <c r="AI69" s="119">
        <v>0</v>
      </c>
      <c r="AJ69" s="119">
        <v>1</v>
      </c>
      <c r="AK69" s="119">
        <v>1</v>
      </c>
      <c r="AL69" s="1" t="s">
        <v>1992</v>
      </c>
      <c r="AM69" s="1">
        <v>0</v>
      </c>
      <c r="AN69" s="1">
        <v>5</v>
      </c>
      <c r="AO69" s="1">
        <v>1</v>
      </c>
      <c r="AP69" s="1">
        <v>0</v>
      </c>
    </row>
    <row r="70" spans="1:42" x14ac:dyDescent="0.2">
      <c r="A70" s="1" t="s">
        <v>2426</v>
      </c>
      <c r="B70" s="1" t="s">
        <v>2352</v>
      </c>
      <c r="C70" s="113">
        <v>4.6296296296296294E-3</v>
      </c>
      <c r="D70" s="4">
        <v>216</v>
      </c>
      <c r="E70" s="119">
        <v>0</v>
      </c>
      <c r="F70" s="119">
        <v>0</v>
      </c>
      <c r="G70" s="119">
        <v>0</v>
      </c>
      <c r="H70" s="119">
        <v>0</v>
      </c>
      <c r="I70" s="119">
        <v>0</v>
      </c>
      <c r="J70" s="119">
        <v>0</v>
      </c>
      <c r="K70" s="119">
        <v>0</v>
      </c>
      <c r="L70" s="119">
        <v>0</v>
      </c>
      <c r="M70" s="119">
        <v>0</v>
      </c>
      <c r="N70" s="119">
        <v>0</v>
      </c>
      <c r="O70" s="119">
        <v>0</v>
      </c>
      <c r="P70" s="119">
        <v>0</v>
      </c>
      <c r="Q70" s="119">
        <v>0</v>
      </c>
      <c r="R70" s="119">
        <v>0</v>
      </c>
      <c r="S70" s="119">
        <v>1</v>
      </c>
      <c r="T70" s="119">
        <v>0</v>
      </c>
      <c r="U70" s="119">
        <v>0</v>
      </c>
      <c r="V70" s="119">
        <v>0</v>
      </c>
      <c r="W70" s="119">
        <v>0</v>
      </c>
      <c r="X70" s="119">
        <v>0</v>
      </c>
      <c r="Y70" s="119">
        <v>0</v>
      </c>
      <c r="Z70" s="119">
        <v>1</v>
      </c>
      <c r="AA70" s="119">
        <v>0</v>
      </c>
      <c r="AB70" s="119">
        <v>0</v>
      </c>
      <c r="AC70" s="119">
        <v>1</v>
      </c>
      <c r="AD70" s="119">
        <v>1</v>
      </c>
      <c r="AE70" s="119">
        <v>0</v>
      </c>
      <c r="AF70" s="119">
        <v>0</v>
      </c>
      <c r="AG70" s="119">
        <v>0</v>
      </c>
      <c r="AH70" s="119">
        <v>0</v>
      </c>
      <c r="AI70" s="119">
        <v>0</v>
      </c>
      <c r="AJ70" s="119">
        <v>0</v>
      </c>
      <c r="AK70" s="119">
        <v>0</v>
      </c>
      <c r="AL70" s="1" t="s">
        <v>1981</v>
      </c>
      <c r="AM70" s="1">
        <v>0</v>
      </c>
      <c r="AN70" s="1">
        <v>3</v>
      </c>
      <c r="AO70" s="1">
        <v>0</v>
      </c>
      <c r="AP70" s="1">
        <v>1</v>
      </c>
    </row>
    <row r="71" spans="1:42" x14ac:dyDescent="0.2">
      <c r="A71" s="1" t="s">
        <v>2427</v>
      </c>
      <c r="B71" s="1" t="s">
        <v>2015</v>
      </c>
      <c r="C71" s="113">
        <v>5.9523809523809521E-3</v>
      </c>
      <c r="D71" s="4">
        <v>168</v>
      </c>
      <c r="E71" s="119">
        <v>0</v>
      </c>
      <c r="F71" s="119">
        <v>0</v>
      </c>
      <c r="G71" s="119">
        <v>1</v>
      </c>
      <c r="H71" s="119">
        <v>0</v>
      </c>
      <c r="I71" s="119">
        <v>1</v>
      </c>
      <c r="J71" s="119">
        <v>0</v>
      </c>
      <c r="K71" s="119">
        <v>0</v>
      </c>
      <c r="L71" s="119">
        <v>1</v>
      </c>
      <c r="M71" s="119">
        <v>1</v>
      </c>
      <c r="N71" s="119">
        <v>1</v>
      </c>
      <c r="O71" s="119">
        <v>1</v>
      </c>
      <c r="P71" s="119">
        <v>1</v>
      </c>
      <c r="Q71" s="119">
        <v>0</v>
      </c>
      <c r="R71" s="119">
        <v>0</v>
      </c>
      <c r="S71" s="119">
        <v>1</v>
      </c>
      <c r="T71" s="119">
        <v>0</v>
      </c>
      <c r="U71" s="119">
        <v>1</v>
      </c>
      <c r="V71" s="119">
        <v>1</v>
      </c>
      <c r="W71" s="119">
        <v>0</v>
      </c>
      <c r="X71" s="119">
        <v>1</v>
      </c>
      <c r="Y71" s="119">
        <v>1</v>
      </c>
      <c r="Z71" s="119">
        <v>1</v>
      </c>
      <c r="AA71" s="119">
        <v>1</v>
      </c>
      <c r="AB71" s="119">
        <v>1</v>
      </c>
      <c r="AC71" s="119">
        <v>1</v>
      </c>
      <c r="AD71" s="119">
        <v>1</v>
      </c>
      <c r="AE71" s="119">
        <v>0</v>
      </c>
      <c r="AF71" s="119">
        <v>0</v>
      </c>
      <c r="AG71" s="119">
        <v>0</v>
      </c>
      <c r="AH71" s="119">
        <v>1</v>
      </c>
      <c r="AI71" s="119">
        <v>0</v>
      </c>
      <c r="AJ71" s="119">
        <v>1</v>
      </c>
      <c r="AK71" s="119">
        <v>1</v>
      </c>
      <c r="AL71" s="1" t="s">
        <v>1988</v>
      </c>
      <c r="AM71" s="1">
        <v>6</v>
      </c>
      <c r="AN71" s="1">
        <v>8</v>
      </c>
      <c r="AO71" s="1">
        <v>2</v>
      </c>
      <c r="AP71" s="1">
        <v>4</v>
      </c>
    </row>
    <row r="72" spans="1:42" x14ac:dyDescent="0.2">
      <c r="A72" s="1" t="s">
        <v>2428</v>
      </c>
      <c r="B72" s="1" t="s">
        <v>2348</v>
      </c>
      <c r="C72" s="113">
        <v>5.5248618784530384E-3</v>
      </c>
      <c r="D72" s="4">
        <v>181</v>
      </c>
      <c r="E72" s="119">
        <v>0</v>
      </c>
      <c r="F72" s="119">
        <v>0</v>
      </c>
      <c r="G72" s="119">
        <v>1</v>
      </c>
      <c r="H72" s="119">
        <v>0</v>
      </c>
      <c r="I72" s="119">
        <v>0</v>
      </c>
      <c r="J72" s="119">
        <v>1</v>
      </c>
      <c r="K72" s="119">
        <v>0</v>
      </c>
      <c r="L72" s="119">
        <v>0</v>
      </c>
      <c r="M72" s="119">
        <v>1</v>
      </c>
      <c r="N72" s="119">
        <v>0</v>
      </c>
      <c r="O72" s="119">
        <v>1</v>
      </c>
      <c r="P72" s="119">
        <v>1</v>
      </c>
      <c r="Q72" s="119">
        <v>0</v>
      </c>
      <c r="R72" s="119">
        <v>0</v>
      </c>
      <c r="S72" s="119">
        <v>0</v>
      </c>
      <c r="T72" s="119">
        <v>0</v>
      </c>
      <c r="U72" s="119">
        <v>1</v>
      </c>
      <c r="V72" s="119">
        <v>1</v>
      </c>
      <c r="W72" s="119">
        <v>1</v>
      </c>
      <c r="X72" s="119">
        <v>1</v>
      </c>
      <c r="Y72" s="119">
        <v>0</v>
      </c>
      <c r="Z72" s="119">
        <v>0</v>
      </c>
      <c r="AA72" s="119">
        <v>1</v>
      </c>
      <c r="AB72" s="119">
        <v>0</v>
      </c>
      <c r="AC72" s="119">
        <v>1</v>
      </c>
      <c r="AD72" s="119">
        <v>0</v>
      </c>
      <c r="AE72" s="119">
        <v>0</v>
      </c>
      <c r="AF72" s="119">
        <v>0</v>
      </c>
      <c r="AG72" s="119">
        <v>0</v>
      </c>
      <c r="AH72" s="119">
        <v>0</v>
      </c>
      <c r="AI72" s="119">
        <v>0</v>
      </c>
      <c r="AJ72" s="119">
        <v>0</v>
      </c>
      <c r="AK72" s="119">
        <v>0</v>
      </c>
      <c r="AL72" s="1" t="s">
        <v>2036</v>
      </c>
      <c r="AM72" s="1">
        <v>5</v>
      </c>
      <c r="AN72" s="1">
        <v>4</v>
      </c>
      <c r="AO72" s="1">
        <v>1</v>
      </c>
      <c r="AP72" s="1">
        <v>1</v>
      </c>
    </row>
    <row r="73" spans="1:42" x14ac:dyDescent="0.2">
      <c r="A73" s="1" t="s">
        <v>2429</v>
      </c>
      <c r="B73" s="1" t="s">
        <v>2335</v>
      </c>
      <c r="C73" s="113">
        <v>5.4644808743169399E-3</v>
      </c>
      <c r="D73" s="4">
        <v>183</v>
      </c>
      <c r="E73" s="119">
        <v>0</v>
      </c>
      <c r="F73" s="119">
        <v>1</v>
      </c>
      <c r="G73" s="119">
        <v>0</v>
      </c>
      <c r="H73" s="119">
        <v>0</v>
      </c>
      <c r="I73" s="119">
        <v>0</v>
      </c>
      <c r="J73" s="119">
        <v>0</v>
      </c>
      <c r="K73" s="119">
        <v>0</v>
      </c>
      <c r="L73" s="119">
        <v>0</v>
      </c>
      <c r="M73" s="119">
        <v>0</v>
      </c>
      <c r="N73" s="119">
        <v>0</v>
      </c>
      <c r="O73" s="119">
        <v>0</v>
      </c>
      <c r="P73" s="119">
        <v>1</v>
      </c>
      <c r="Q73" s="119">
        <v>0</v>
      </c>
      <c r="R73" s="119">
        <v>1</v>
      </c>
      <c r="S73" s="119">
        <v>0</v>
      </c>
      <c r="T73" s="119">
        <v>0</v>
      </c>
      <c r="U73" s="119">
        <v>0</v>
      </c>
      <c r="V73" s="119">
        <v>0</v>
      </c>
      <c r="W73" s="119">
        <v>0</v>
      </c>
      <c r="X73" s="119">
        <v>1</v>
      </c>
      <c r="Y73" s="119">
        <v>0</v>
      </c>
      <c r="Z73" s="119">
        <v>0</v>
      </c>
      <c r="AA73" s="119">
        <v>0</v>
      </c>
      <c r="AB73" s="119">
        <v>0</v>
      </c>
      <c r="AC73" s="119">
        <v>1</v>
      </c>
      <c r="AD73" s="119">
        <v>0</v>
      </c>
      <c r="AE73" s="119">
        <v>0</v>
      </c>
      <c r="AF73" s="119">
        <v>0</v>
      </c>
      <c r="AG73" s="119">
        <v>0</v>
      </c>
      <c r="AH73" s="119">
        <v>0</v>
      </c>
      <c r="AI73" s="119">
        <v>0</v>
      </c>
      <c r="AJ73" s="119">
        <v>0</v>
      </c>
      <c r="AK73" s="119">
        <v>0</v>
      </c>
      <c r="AL73" s="1" t="s">
        <v>1995</v>
      </c>
      <c r="AM73" s="1">
        <v>3</v>
      </c>
      <c r="AN73" s="1">
        <v>1</v>
      </c>
      <c r="AO73" s="1">
        <v>1</v>
      </c>
      <c r="AP73" s="1">
        <v>0</v>
      </c>
    </row>
    <row r="74" spans="1:42" x14ac:dyDescent="0.2">
      <c r="A74" s="1" t="s">
        <v>2430</v>
      </c>
      <c r="B74" s="1" t="s">
        <v>2020</v>
      </c>
      <c r="C74" s="113">
        <v>7.1942446043165471E-3</v>
      </c>
      <c r="D74" s="4">
        <v>139</v>
      </c>
      <c r="E74" s="119">
        <v>1</v>
      </c>
      <c r="F74" s="119">
        <v>1</v>
      </c>
      <c r="G74" s="119">
        <v>0</v>
      </c>
      <c r="H74" s="119">
        <v>0</v>
      </c>
      <c r="I74" s="119">
        <v>0</v>
      </c>
      <c r="J74" s="119">
        <v>0</v>
      </c>
      <c r="K74" s="119">
        <v>0</v>
      </c>
      <c r="L74" s="119">
        <v>1</v>
      </c>
      <c r="M74" s="119">
        <v>0</v>
      </c>
      <c r="N74" s="119">
        <v>1</v>
      </c>
      <c r="O74" s="119">
        <v>1</v>
      </c>
      <c r="P74" s="119">
        <v>1</v>
      </c>
      <c r="Q74" s="119">
        <v>0</v>
      </c>
      <c r="R74" s="119">
        <v>1</v>
      </c>
      <c r="S74" s="119">
        <v>0</v>
      </c>
      <c r="T74" s="119">
        <v>0</v>
      </c>
      <c r="U74" s="119">
        <v>0</v>
      </c>
      <c r="V74" s="119">
        <v>0</v>
      </c>
      <c r="W74" s="119">
        <v>0</v>
      </c>
      <c r="X74" s="119">
        <v>1</v>
      </c>
      <c r="Y74" s="119">
        <v>1</v>
      </c>
      <c r="Z74" s="119">
        <v>0</v>
      </c>
      <c r="AA74" s="119">
        <v>0</v>
      </c>
      <c r="AB74" s="119">
        <v>1</v>
      </c>
      <c r="AC74" s="119">
        <v>0</v>
      </c>
      <c r="AD74" s="119">
        <v>1</v>
      </c>
      <c r="AE74" s="119">
        <v>1</v>
      </c>
      <c r="AF74" s="119">
        <v>1</v>
      </c>
      <c r="AG74" s="119">
        <v>0</v>
      </c>
      <c r="AH74" s="119">
        <v>0</v>
      </c>
      <c r="AI74" s="119">
        <v>0</v>
      </c>
      <c r="AJ74" s="119">
        <v>0</v>
      </c>
      <c r="AK74" s="119">
        <v>0</v>
      </c>
      <c r="AL74" s="1" t="s">
        <v>1976</v>
      </c>
      <c r="AM74" s="1">
        <v>6</v>
      </c>
      <c r="AN74" s="1">
        <v>1</v>
      </c>
      <c r="AO74" s="1">
        <v>2</v>
      </c>
      <c r="AP74" s="1">
        <v>4</v>
      </c>
    </row>
    <row r="75" spans="1:42" x14ac:dyDescent="0.2">
      <c r="A75" s="1" t="s">
        <v>2431</v>
      </c>
      <c r="B75" s="1" t="s">
        <v>2328</v>
      </c>
      <c r="C75" s="113">
        <v>9.1743119266055051E-3</v>
      </c>
      <c r="D75" s="4">
        <v>109</v>
      </c>
      <c r="E75" s="119">
        <v>1</v>
      </c>
      <c r="F75" s="119">
        <v>1</v>
      </c>
      <c r="G75" s="119">
        <v>1</v>
      </c>
      <c r="H75" s="119">
        <v>1</v>
      </c>
      <c r="I75" s="119">
        <v>1</v>
      </c>
      <c r="J75" s="119">
        <v>1</v>
      </c>
      <c r="K75" s="119">
        <v>1</v>
      </c>
      <c r="L75" s="119">
        <v>1</v>
      </c>
      <c r="M75" s="119">
        <v>1</v>
      </c>
      <c r="N75" s="119">
        <v>0</v>
      </c>
      <c r="O75" s="119">
        <v>1</v>
      </c>
      <c r="P75" s="119">
        <v>1</v>
      </c>
      <c r="Q75" s="119">
        <v>1</v>
      </c>
      <c r="R75" s="119">
        <v>1</v>
      </c>
      <c r="S75" s="119">
        <v>0</v>
      </c>
      <c r="T75" s="119">
        <v>1</v>
      </c>
      <c r="U75" s="119">
        <v>0</v>
      </c>
      <c r="V75" s="119">
        <v>0</v>
      </c>
      <c r="W75" s="119">
        <v>1</v>
      </c>
      <c r="X75" s="119">
        <v>0</v>
      </c>
      <c r="Y75" s="119">
        <v>0</v>
      </c>
      <c r="Z75" s="119">
        <v>0</v>
      </c>
      <c r="AA75" s="119">
        <v>1</v>
      </c>
      <c r="AB75" s="119">
        <v>0</v>
      </c>
      <c r="AC75" s="119">
        <v>0</v>
      </c>
      <c r="AD75" s="119">
        <v>0</v>
      </c>
      <c r="AE75" s="119">
        <v>1</v>
      </c>
      <c r="AF75" s="119">
        <v>1</v>
      </c>
      <c r="AG75" s="119">
        <v>1</v>
      </c>
      <c r="AH75" s="119">
        <v>0</v>
      </c>
      <c r="AI75" s="119">
        <v>1</v>
      </c>
      <c r="AJ75" s="119">
        <v>1</v>
      </c>
      <c r="AK75" s="119">
        <v>1</v>
      </c>
      <c r="AL75" s="1" t="s">
        <v>1975</v>
      </c>
      <c r="AM75" s="1">
        <v>12</v>
      </c>
      <c r="AN75" s="1">
        <v>3</v>
      </c>
      <c r="AO75" s="1">
        <v>4</v>
      </c>
      <c r="AP75" s="1">
        <v>3</v>
      </c>
    </row>
    <row r="76" spans="1:42" x14ac:dyDescent="0.2">
      <c r="A76" s="1" t="s">
        <v>2432</v>
      </c>
      <c r="B76" s="1" t="s">
        <v>2314</v>
      </c>
      <c r="C76" s="113">
        <v>6.6225165562913907E-3</v>
      </c>
      <c r="D76" s="4">
        <v>151</v>
      </c>
      <c r="E76" s="119">
        <v>0</v>
      </c>
      <c r="F76" s="119">
        <v>1</v>
      </c>
      <c r="G76" s="119">
        <v>0</v>
      </c>
      <c r="H76" s="119">
        <v>0</v>
      </c>
      <c r="I76" s="119">
        <v>0</v>
      </c>
      <c r="J76" s="119">
        <v>0</v>
      </c>
      <c r="K76" s="119">
        <v>0</v>
      </c>
      <c r="L76" s="119">
        <v>0</v>
      </c>
      <c r="M76" s="119">
        <v>0</v>
      </c>
      <c r="N76" s="119">
        <v>0</v>
      </c>
      <c r="O76" s="119">
        <v>0</v>
      </c>
      <c r="P76" s="119">
        <v>1</v>
      </c>
      <c r="Q76" s="119">
        <v>0</v>
      </c>
      <c r="R76" s="119">
        <v>0</v>
      </c>
      <c r="S76" s="119">
        <v>0</v>
      </c>
      <c r="T76" s="119">
        <v>0</v>
      </c>
      <c r="U76" s="119">
        <v>0</v>
      </c>
      <c r="V76" s="119">
        <v>0</v>
      </c>
      <c r="W76" s="119">
        <v>1</v>
      </c>
      <c r="X76" s="119">
        <v>1</v>
      </c>
      <c r="Y76" s="119">
        <v>0</v>
      </c>
      <c r="Z76" s="119">
        <v>0</v>
      </c>
      <c r="AA76" s="119">
        <v>0</v>
      </c>
      <c r="AB76" s="119">
        <v>0</v>
      </c>
      <c r="AC76" s="119">
        <v>1</v>
      </c>
      <c r="AD76" s="119">
        <v>0</v>
      </c>
      <c r="AE76" s="119">
        <v>0</v>
      </c>
      <c r="AF76" s="119">
        <v>0</v>
      </c>
      <c r="AG76" s="119">
        <v>0</v>
      </c>
      <c r="AH76" s="119">
        <v>0</v>
      </c>
      <c r="AI76" s="119">
        <v>0</v>
      </c>
      <c r="AJ76" s="119">
        <v>1</v>
      </c>
      <c r="AK76" s="119">
        <v>0</v>
      </c>
      <c r="AL76" s="1" t="s">
        <v>1995</v>
      </c>
      <c r="AM76" s="1">
        <v>2</v>
      </c>
      <c r="AN76" s="1">
        <v>2</v>
      </c>
      <c r="AO76" s="1">
        <v>2</v>
      </c>
      <c r="AP76" s="1">
        <v>0</v>
      </c>
    </row>
    <row r="77" spans="1:42" x14ac:dyDescent="0.2">
      <c r="A77" s="1" t="s">
        <v>2433</v>
      </c>
      <c r="B77" s="1" t="s">
        <v>2345</v>
      </c>
      <c r="C77" s="113">
        <v>7.0921985815602835E-3</v>
      </c>
      <c r="D77" s="4">
        <v>141</v>
      </c>
      <c r="E77" s="119">
        <v>1</v>
      </c>
      <c r="F77" s="119">
        <v>1</v>
      </c>
      <c r="G77" s="119">
        <v>0</v>
      </c>
      <c r="H77" s="119">
        <v>1</v>
      </c>
      <c r="I77" s="119">
        <v>0</v>
      </c>
      <c r="J77" s="119">
        <v>1</v>
      </c>
      <c r="K77" s="119">
        <v>1</v>
      </c>
      <c r="L77" s="119">
        <v>1</v>
      </c>
      <c r="M77" s="119">
        <v>0</v>
      </c>
      <c r="N77" s="119">
        <v>1</v>
      </c>
      <c r="O77" s="119">
        <v>1</v>
      </c>
      <c r="P77" s="119">
        <v>1</v>
      </c>
      <c r="Q77" s="119">
        <v>1</v>
      </c>
      <c r="R77" s="119">
        <v>1</v>
      </c>
      <c r="S77" s="119">
        <v>0</v>
      </c>
      <c r="T77" s="119">
        <v>1</v>
      </c>
      <c r="U77" s="119">
        <v>0</v>
      </c>
      <c r="V77" s="119">
        <v>1</v>
      </c>
      <c r="W77" s="119">
        <v>1</v>
      </c>
      <c r="X77" s="119">
        <v>1</v>
      </c>
      <c r="Y77" s="119">
        <v>1</v>
      </c>
      <c r="Z77" s="119">
        <v>0</v>
      </c>
      <c r="AA77" s="119">
        <v>0</v>
      </c>
      <c r="AB77" s="119">
        <v>1</v>
      </c>
      <c r="AC77" s="119">
        <v>1</v>
      </c>
      <c r="AD77" s="119">
        <v>1</v>
      </c>
      <c r="AE77" s="119">
        <v>1</v>
      </c>
      <c r="AF77" s="119">
        <v>1</v>
      </c>
      <c r="AG77" s="119">
        <v>1</v>
      </c>
      <c r="AH77" s="119">
        <v>1</v>
      </c>
      <c r="AI77" s="119">
        <v>1</v>
      </c>
      <c r="AJ77" s="119">
        <v>1</v>
      </c>
      <c r="AK77" s="119">
        <v>0</v>
      </c>
      <c r="AL77" s="1" t="s">
        <v>1976</v>
      </c>
      <c r="AM77" s="1">
        <v>9</v>
      </c>
      <c r="AN77" s="1">
        <v>4</v>
      </c>
      <c r="AO77" s="1">
        <v>5</v>
      </c>
      <c r="AP77" s="1">
        <v>7</v>
      </c>
    </row>
    <row r="78" spans="1:42" x14ac:dyDescent="0.2">
      <c r="A78" s="1" t="s">
        <v>2434</v>
      </c>
      <c r="B78" s="1" t="s">
        <v>2349</v>
      </c>
      <c r="C78" s="113">
        <v>5.5555555555555558E-3</v>
      </c>
      <c r="D78" s="4">
        <v>180</v>
      </c>
      <c r="E78" s="119">
        <v>0</v>
      </c>
      <c r="F78" s="119">
        <v>0</v>
      </c>
      <c r="G78" s="119">
        <v>0</v>
      </c>
      <c r="H78" s="119">
        <v>0</v>
      </c>
      <c r="I78" s="119">
        <v>0</v>
      </c>
      <c r="J78" s="119">
        <v>0</v>
      </c>
      <c r="K78" s="119">
        <v>0</v>
      </c>
      <c r="L78" s="119">
        <v>0</v>
      </c>
      <c r="M78" s="119">
        <v>1</v>
      </c>
      <c r="N78" s="119">
        <v>1</v>
      </c>
      <c r="O78" s="119">
        <v>0</v>
      </c>
      <c r="P78" s="119">
        <v>0</v>
      </c>
      <c r="Q78" s="119">
        <v>0</v>
      </c>
      <c r="R78" s="119">
        <v>0</v>
      </c>
      <c r="S78" s="119">
        <v>1</v>
      </c>
      <c r="T78" s="119">
        <v>1</v>
      </c>
      <c r="U78" s="119">
        <v>1</v>
      </c>
      <c r="V78" s="119">
        <v>0</v>
      </c>
      <c r="W78" s="119">
        <v>0</v>
      </c>
      <c r="X78" s="119">
        <v>1</v>
      </c>
      <c r="Y78" s="119">
        <v>0</v>
      </c>
      <c r="Z78" s="119">
        <v>0</v>
      </c>
      <c r="AA78" s="119">
        <v>1</v>
      </c>
      <c r="AB78" s="119">
        <v>0</v>
      </c>
      <c r="AC78" s="119">
        <v>1</v>
      </c>
      <c r="AD78" s="119">
        <v>0</v>
      </c>
      <c r="AE78" s="119">
        <v>0</v>
      </c>
      <c r="AF78" s="119">
        <v>0</v>
      </c>
      <c r="AG78" s="119">
        <v>0</v>
      </c>
      <c r="AH78" s="119">
        <v>0</v>
      </c>
      <c r="AI78" s="119">
        <v>0</v>
      </c>
      <c r="AJ78" s="119">
        <v>0</v>
      </c>
      <c r="AK78" s="119">
        <v>1</v>
      </c>
      <c r="AL78" s="1" t="s">
        <v>2005</v>
      </c>
      <c r="AM78" s="1">
        <v>1</v>
      </c>
      <c r="AN78" s="1">
        <v>6</v>
      </c>
      <c r="AO78" s="1">
        <v>1</v>
      </c>
      <c r="AP78" s="1">
        <v>1</v>
      </c>
    </row>
    <row r="79" spans="1:42" x14ac:dyDescent="0.2">
      <c r="A79" s="1" t="s">
        <v>2435</v>
      </c>
      <c r="B79" s="1" t="s">
        <v>2013</v>
      </c>
      <c r="C79" s="113">
        <v>7.4074074074074077E-3</v>
      </c>
      <c r="D79" s="4">
        <v>135</v>
      </c>
      <c r="E79" s="119">
        <v>1</v>
      </c>
      <c r="F79" s="119">
        <v>1</v>
      </c>
      <c r="G79" s="119">
        <v>1</v>
      </c>
      <c r="H79" s="119">
        <v>1</v>
      </c>
      <c r="I79" s="119">
        <v>0</v>
      </c>
      <c r="J79" s="119">
        <v>1</v>
      </c>
      <c r="K79" s="119">
        <v>1</v>
      </c>
      <c r="L79" s="119">
        <v>0</v>
      </c>
      <c r="M79" s="119">
        <v>0</v>
      </c>
      <c r="N79" s="119">
        <v>0</v>
      </c>
      <c r="O79" s="119">
        <v>1</v>
      </c>
      <c r="P79" s="119">
        <v>1</v>
      </c>
      <c r="Q79" s="119">
        <v>0</v>
      </c>
      <c r="R79" s="119">
        <v>1</v>
      </c>
      <c r="S79" s="119">
        <v>0</v>
      </c>
      <c r="T79" s="119">
        <v>0</v>
      </c>
      <c r="U79" s="119">
        <v>0</v>
      </c>
      <c r="V79" s="119">
        <v>0</v>
      </c>
      <c r="W79" s="119">
        <v>0</v>
      </c>
      <c r="X79" s="119">
        <v>0</v>
      </c>
      <c r="Y79" s="119">
        <v>0</v>
      </c>
      <c r="Z79" s="119">
        <v>0</v>
      </c>
      <c r="AA79" s="119">
        <v>0</v>
      </c>
      <c r="AB79" s="119">
        <v>0</v>
      </c>
      <c r="AC79" s="119">
        <v>0</v>
      </c>
      <c r="AD79" s="119">
        <v>1</v>
      </c>
      <c r="AE79" s="119">
        <v>0</v>
      </c>
      <c r="AF79" s="119">
        <v>1</v>
      </c>
      <c r="AG79" s="119">
        <v>1</v>
      </c>
      <c r="AH79" s="119">
        <v>0</v>
      </c>
      <c r="AI79" s="119">
        <v>1</v>
      </c>
      <c r="AJ79" s="119">
        <v>0</v>
      </c>
      <c r="AK79" s="119">
        <v>0</v>
      </c>
      <c r="AL79" s="1" t="s">
        <v>1974</v>
      </c>
      <c r="AM79" s="1">
        <v>8</v>
      </c>
      <c r="AN79" s="1">
        <v>0</v>
      </c>
      <c r="AO79" s="1">
        <v>3</v>
      </c>
      <c r="AP79" s="1">
        <v>2</v>
      </c>
    </row>
    <row r="80" spans="1:42" x14ac:dyDescent="0.2">
      <c r="A80" s="1" t="s">
        <v>2436</v>
      </c>
      <c r="B80" s="1" t="s">
        <v>2437</v>
      </c>
      <c r="C80" s="113">
        <v>4.6948356807511738E-3</v>
      </c>
      <c r="D80" s="4">
        <v>213</v>
      </c>
      <c r="E80" s="119">
        <v>0</v>
      </c>
      <c r="F80" s="119">
        <v>0</v>
      </c>
      <c r="G80" s="119">
        <v>0</v>
      </c>
      <c r="H80" s="119">
        <v>0</v>
      </c>
      <c r="I80" s="119">
        <v>0</v>
      </c>
      <c r="J80" s="119">
        <v>0</v>
      </c>
      <c r="K80" s="119">
        <v>0</v>
      </c>
      <c r="L80" s="119">
        <v>0</v>
      </c>
      <c r="M80" s="119">
        <v>0</v>
      </c>
      <c r="N80" s="119">
        <v>0</v>
      </c>
      <c r="O80" s="119">
        <v>0</v>
      </c>
      <c r="P80" s="119">
        <v>0</v>
      </c>
      <c r="Q80" s="119">
        <v>0</v>
      </c>
      <c r="R80" s="119">
        <v>0</v>
      </c>
      <c r="S80" s="119">
        <v>0</v>
      </c>
      <c r="T80" s="119">
        <v>0</v>
      </c>
      <c r="U80" s="119">
        <v>0</v>
      </c>
      <c r="V80" s="119">
        <v>0</v>
      </c>
      <c r="W80" s="119">
        <v>0</v>
      </c>
      <c r="X80" s="119">
        <v>0</v>
      </c>
      <c r="Y80" s="119">
        <v>0</v>
      </c>
      <c r="Z80" s="119">
        <v>0</v>
      </c>
      <c r="AA80" s="119">
        <v>0</v>
      </c>
      <c r="AB80" s="119">
        <v>0</v>
      </c>
      <c r="AC80" s="119">
        <v>0</v>
      </c>
      <c r="AD80" s="119">
        <v>0</v>
      </c>
      <c r="AE80" s="119">
        <v>0</v>
      </c>
      <c r="AF80" s="119">
        <v>0</v>
      </c>
      <c r="AG80" s="119">
        <v>0</v>
      </c>
      <c r="AH80" s="119">
        <v>0</v>
      </c>
      <c r="AI80" s="119">
        <v>0</v>
      </c>
      <c r="AJ80" s="119">
        <v>0</v>
      </c>
      <c r="AK80" s="119">
        <v>0</v>
      </c>
      <c r="AL80" s="1" t="s">
        <v>2036</v>
      </c>
      <c r="AM80" s="1">
        <v>0</v>
      </c>
      <c r="AN80" s="1">
        <v>0</v>
      </c>
      <c r="AO80" s="1">
        <v>0</v>
      </c>
      <c r="AP80" s="1">
        <v>0</v>
      </c>
    </row>
    <row r="81" spans="1:42" x14ac:dyDescent="0.2">
      <c r="A81" s="1" t="s">
        <v>2438</v>
      </c>
      <c r="B81" s="1" t="s">
        <v>2294</v>
      </c>
      <c r="C81" s="113">
        <v>1.4705882352941176E-2</v>
      </c>
      <c r="D81" s="4">
        <v>68</v>
      </c>
      <c r="E81" s="119">
        <v>1</v>
      </c>
      <c r="F81" s="119">
        <v>1</v>
      </c>
      <c r="G81" s="119">
        <v>0</v>
      </c>
      <c r="H81" s="119">
        <v>0</v>
      </c>
      <c r="I81" s="119">
        <v>0</v>
      </c>
      <c r="J81" s="119">
        <v>0</v>
      </c>
      <c r="K81" s="119">
        <v>0</v>
      </c>
      <c r="L81" s="119">
        <v>0</v>
      </c>
      <c r="M81" s="119">
        <v>0</v>
      </c>
      <c r="N81" s="119">
        <v>1</v>
      </c>
      <c r="O81" s="119">
        <v>0</v>
      </c>
      <c r="P81" s="119">
        <v>0</v>
      </c>
      <c r="Q81" s="119">
        <v>0</v>
      </c>
      <c r="R81" s="119">
        <v>1</v>
      </c>
      <c r="S81" s="119">
        <v>0</v>
      </c>
      <c r="T81" s="119">
        <v>0</v>
      </c>
      <c r="U81" s="119">
        <v>0</v>
      </c>
      <c r="V81" s="119">
        <v>0</v>
      </c>
      <c r="W81" s="119">
        <v>1</v>
      </c>
      <c r="X81" s="119">
        <v>0</v>
      </c>
      <c r="Y81" s="119">
        <v>0</v>
      </c>
      <c r="Z81" s="119">
        <v>0</v>
      </c>
      <c r="AA81" s="119">
        <v>0</v>
      </c>
      <c r="AB81" s="119">
        <v>0</v>
      </c>
      <c r="AC81" s="119">
        <v>0</v>
      </c>
      <c r="AD81" s="119">
        <v>0</v>
      </c>
      <c r="AE81" s="119">
        <v>0</v>
      </c>
      <c r="AF81" s="119">
        <v>0</v>
      </c>
      <c r="AG81" s="119">
        <v>0</v>
      </c>
      <c r="AH81" s="119">
        <v>0</v>
      </c>
      <c r="AI81" s="119">
        <v>0</v>
      </c>
      <c r="AJ81" s="119">
        <v>0</v>
      </c>
      <c r="AK81" s="119">
        <v>0</v>
      </c>
      <c r="AL81" s="1" t="s">
        <v>1976</v>
      </c>
      <c r="AM81" s="1">
        <v>3</v>
      </c>
      <c r="AN81" s="1">
        <v>2</v>
      </c>
      <c r="AO81" s="1">
        <v>0</v>
      </c>
      <c r="AP81" s="1">
        <v>0</v>
      </c>
    </row>
    <row r="82" spans="1:42" x14ac:dyDescent="0.2">
      <c r="A82" s="1" t="s">
        <v>2439</v>
      </c>
      <c r="B82" s="1" t="s">
        <v>2320</v>
      </c>
      <c r="C82" s="113">
        <v>9.7087378640776691E-3</v>
      </c>
      <c r="D82" s="4">
        <v>103</v>
      </c>
      <c r="E82" s="119">
        <v>1</v>
      </c>
      <c r="F82" s="119">
        <v>0</v>
      </c>
      <c r="G82" s="119">
        <v>1</v>
      </c>
      <c r="H82" s="119">
        <v>1</v>
      </c>
      <c r="I82" s="119">
        <v>1</v>
      </c>
      <c r="J82" s="119">
        <v>1</v>
      </c>
      <c r="K82" s="119">
        <v>1</v>
      </c>
      <c r="L82" s="119">
        <v>1</v>
      </c>
      <c r="M82" s="119">
        <v>1</v>
      </c>
      <c r="N82" s="119">
        <v>0</v>
      </c>
      <c r="O82" s="119">
        <v>1</v>
      </c>
      <c r="P82" s="119">
        <v>1</v>
      </c>
      <c r="Q82" s="119">
        <v>1</v>
      </c>
      <c r="R82" s="119">
        <v>1</v>
      </c>
      <c r="S82" s="119">
        <v>0</v>
      </c>
      <c r="T82" s="119">
        <v>1</v>
      </c>
      <c r="U82" s="119">
        <v>0</v>
      </c>
      <c r="V82" s="119">
        <v>1</v>
      </c>
      <c r="W82" s="119">
        <v>1</v>
      </c>
      <c r="X82" s="119">
        <v>1</v>
      </c>
      <c r="Y82" s="119">
        <v>1</v>
      </c>
      <c r="Z82" s="119">
        <v>1</v>
      </c>
      <c r="AA82" s="119">
        <v>1</v>
      </c>
      <c r="AB82" s="119">
        <v>0</v>
      </c>
      <c r="AC82" s="119">
        <v>0</v>
      </c>
      <c r="AD82" s="119">
        <v>0</v>
      </c>
      <c r="AE82" s="119">
        <v>1</v>
      </c>
      <c r="AF82" s="119">
        <v>1</v>
      </c>
      <c r="AG82" s="119">
        <v>1</v>
      </c>
      <c r="AH82" s="119">
        <v>0</v>
      </c>
      <c r="AI82" s="119">
        <v>1</v>
      </c>
      <c r="AJ82" s="119">
        <v>1</v>
      </c>
      <c r="AK82" s="119">
        <v>1</v>
      </c>
      <c r="AL82" s="1" t="s">
        <v>1974</v>
      </c>
      <c r="AM82" s="1">
        <v>11</v>
      </c>
      <c r="AN82" s="1">
        <v>4</v>
      </c>
      <c r="AO82" s="1">
        <v>5</v>
      </c>
      <c r="AP82" s="1">
        <v>5</v>
      </c>
    </row>
    <row r="83" spans="1:42" x14ac:dyDescent="0.2">
      <c r="A83" s="1" t="s">
        <v>2440</v>
      </c>
      <c r="B83" s="1" t="s">
        <v>2310</v>
      </c>
      <c r="C83" s="113">
        <v>1.0101010101010102E-2</v>
      </c>
      <c r="D83" s="4">
        <v>99</v>
      </c>
      <c r="E83" s="119">
        <v>1</v>
      </c>
      <c r="F83" s="119">
        <v>1</v>
      </c>
      <c r="G83" s="119">
        <v>0</v>
      </c>
      <c r="H83" s="119">
        <v>1</v>
      </c>
      <c r="I83" s="119">
        <v>0</v>
      </c>
      <c r="J83" s="119">
        <v>1</v>
      </c>
      <c r="K83" s="119">
        <v>1</v>
      </c>
      <c r="L83" s="119">
        <v>0</v>
      </c>
      <c r="M83" s="119">
        <v>0</v>
      </c>
      <c r="N83" s="119">
        <v>0</v>
      </c>
      <c r="O83" s="119">
        <v>1</v>
      </c>
      <c r="P83" s="119">
        <v>1</v>
      </c>
      <c r="Q83" s="119">
        <v>0</v>
      </c>
      <c r="R83" s="119">
        <v>1</v>
      </c>
      <c r="S83" s="119">
        <v>0</v>
      </c>
      <c r="T83" s="119">
        <v>0</v>
      </c>
      <c r="U83" s="119">
        <v>0</v>
      </c>
      <c r="V83" s="119">
        <v>0</v>
      </c>
      <c r="W83" s="119">
        <v>0</v>
      </c>
      <c r="X83" s="119">
        <v>0</v>
      </c>
      <c r="Y83" s="119">
        <v>0</v>
      </c>
      <c r="Z83" s="119">
        <v>0</v>
      </c>
      <c r="AA83" s="119">
        <v>0</v>
      </c>
      <c r="AB83" s="119">
        <v>0</v>
      </c>
      <c r="AC83" s="119">
        <v>0</v>
      </c>
      <c r="AD83" s="119">
        <v>1</v>
      </c>
      <c r="AE83" s="119">
        <v>1</v>
      </c>
      <c r="AF83" s="119">
        <v>0</v>
      </c>
      <c r="AG83" s="119">
        <v>0</v>
      </c>
      <c r="AH83" s="119">
        <v>0</v>
      </c>
      <c r="AI83" s="119">
        <v>0</v>
      </c>
      <c r="AJ83" s="119">
        <v>0</v>
      </c>
      <c r="AK83" s="119">
        <v>0</v>
      </c>
      <c r="AL83" s="1" t="s">
        <v>1995</v>
      </c>
      <c r="AM83" s="1">
        <v>7</v>
      </c>
      <c r="AN83" s="1">
        <v>0</v>
      </c>
      <c r="AO83" s="1">
        <v>0</v>
      </c>
      <c r="AP83" s="1">
        <v>3</v>
      </c>
    </row>
    <row r="84" spans="1:42" x14ac:dyDescent="0.2">
      <c r="A84" s="1" t="s">
        <v>2441</v>
      </c>
      <c r="B84" s="1" t="s">
        <v>2318</v>
      </c>
      <c r="C84" s="113">
        <v>8.5470085470085479E-3</v>
      </c>
      <c r="D84" s="4">
        <v>117</v>
      </c>
      <c r="E84" s="119">
        <v>1</v>
      </c>
      <c r="F84" s="119">
        <v>1</v>
      </c>
      <c r="G84" s="119">
        <v>1</v>
      </c>
      <c r="H84" s="119">
        <v>1</v>
      </c>
      <c r="I84" s="119">
        <v>0</v>
      </c>
      <c r="J84" s="119">
        <v>1</v>
      </c>
      <c r="K84" s="119">
        <v>1</v>
      </c>
      <c r="L84" s="119">
        <v>1</v>
      </c>
      <c r="M84" s="119">
        <v>1</v>
      </c>
      <c r="N84" s="119">
        <v>1</v>
      </c>
      <c r="O84" s="119">
        <v>1</v>
      </c>
      <c r="P84" s="119">
        <v>1</v>
      </c>
      <c r="Q84" s="119">
        <v>1</v>
      </c>
      <c r="R84" s="119">
        <v>1</v>
      </c>
      <c r="S84" s="119">
        <v>0</v>
      </c>
      <c r="T84" s="119">
        <v>1</v>
      </c>
      <c r="U84" s="119">
        <v>1</v>
      </c>
      <c r="V84" s="119">
        <v>1</v>
      </c>
      <c r="W84" s="119">
        <v>1</v>
      </c>
      <c r="X84" s="119">
        <v>1</v>
      </c>
      <c r="Y84" s="119">
        <v>1</v>
      </c>
      <c r="Z84" s="119">
        <v>1</v>
      </c>
      <c r="AA84" s="119">
        <v>1</v>
      </c>
      <c r="AB84" s="119">
        <v>1</v>
      </c>
      <c r="AC84" s="119">
        <v>1</v>
      </c>
      <c r="AD84" s="119">
        <v>0</v>
      </c>
      <c r="AE84" s="119">
        <v>1</v>
      </c>
      <c r="AF84" s="119">
        <v>1</v>
      </c>
      <c r="AG84" s="119">
        <v>0</v>
      </c>
      <c r="AH84" s="119">
        <v>1</v>
      </c>
      <c r="AI84" s="119">
        <v>0</v>
      </c>
      <c r="AJ84" s="119">
        <v>1</v>
      </c>
      <c r="AK84" s="119">
        <v>0</v>
      </c>
      <c r="AL84" s="1" t="s">
        <v>1995</v>
      </c>
      <c r="AM84" s="1">
        <v>11</v>
      </c>
      <c r="AN84" s="1">
        <v>7</v>
      </c>
      <c r="AO84" s="1">
        <v>3</v>
      </c>
      <c r="AP84" s="1">
        <v>6</v>
      </c>
    </row>
    <row r="85" spans="1:42" x14ac:dyDescent="0.2">
      <c r="A85" s="1" t="s">
        <v>2442</v>
      </c>
      <c r="B85" s="1" t="s">
        <v>2055</v>
      </c>
      <c r="C85" s="113">
        <v>6.024096385542169E-3</v>
      </c>
      <c r="D85" s="4">
        <v>166</v>
      </c>
      <c r="E85" s="119">
        <v>0</v>
      </c>
      <c r="F85" s="119">
        <v>0</v>
      </c>
      <c r="G85" s="119">
        <v>0</v>
      </c>
      <c r="H85" s="119">
        <v>0</v>
      </c>
      <c r="I85" s="119">
        <v>1</v>
      </c>
      <c r="J85" s="119">
        <v>0</v>
      </c>
      <c r="K85" s="119">
        <v>0</v>
      </c>
      <c r="L85" s="119">
        <v>0</v>
      </c>
      <c r="M85" s="119">
        <v>1</v>
      </c>
      <c r="N85" s="119">
        <v>0</v>
      </c>
      <c r="O85" s="119">
        <v>0</v>
      </c>
      <c r="P85" s="119">
        <v>0</v>
      </c>
      <c r="Q85" s="119">
        <v>0</v>
      </c>
      <c r="R85" s="119">
        <v>0</v>
      </c>
      <c r="S85" s="119">
        <v>1</v>
      </c>
      <c r="T85" s="119">
        <v>0</v>
      </c>
      <c r="U85" s="119">
        <v>1</v>
      </c>
      <c r="V85" s="119">
        <v>0</v>
      </c>
      <c r="W85" s="119">
        <v>0</v>
      </c>
      <c r="X85" s="119">
        <v>1</v>
      </c>
      <c r="Y85" s="119">
        <v>0</v>
      </c>
      <c r="Z85" s="119">
        <v>1</v>
      </c>
      <c r="AA85" s="119">
        <v>1</v>
      </c>
      <c r="AB85" s="119">
        <v>0</v>
      </c>
      <c r="AC85" s="119">
        <v>1</v>
      </c>
      <c r="AD85" s="119">
        <v>1</v>
      </c>
      <c r="AE85" s="119">
        <v>0</v>
      </c>
      <c r="AF85" s="119">
        <v>0</v>
      </c>
      <c r="AG85" s="119">
        <v>0</v>
      </c>
      <c r="AH85" s="119">
        <v>1</v>
      </c>
      <c r="AI85" s="119">
        <v>0</v>
      </c>
      <c r="AJ85" s="119">
        <v>1</v>
      </c>
      <c r="AK85" s="119">
        <v>0</v>
      </c>
      <c r="AL85" s="1" t="s">
        <v>1992</v>
      </c>
      <c r="AM85" s="1">
        <v>2</v>
      </c>
      <c r="AN85" s="1">
        <v>6</v>
      </c>
      <c r="AO85" s="1">
        <v>2</v>
      </c>
      <c r="AP85" s="1">
        <v>1</v>
      </c>
    </row>
    <row r="86" spans="1:42" x14ac:dyDescent="0.2">
      <c r="A86" s="1" t="s">
        <v>2443</v>
      </c>
      <c r="B86" s="1" t="s">
        <v>2034</v>
      </c>
      <c r="C86" s="113">
        <v>6.369426751592357E-3</v>
      </c>
      <c r="D86" s="4">
        <v>157</v>
      </c>
      <c r="E86" s="119">
        <v>0</v>
      </c>
      <c r="F86" s="119">
        <v>1</v>
      </c>
      <c r="G86" s="119">
        <v>1</v>
      </c>
      <c r="H86" s="119">
        <v>0</v>
      </c>
      <c r="I86" s="119">
        <v>1</v>
      </c>
      <c r="J86" s="119">
        <v>1</v>
      </c>
      <c r="K86" s="119">
        <v>0</v>
      </c>
      <c r="L86" s="119">
        <v>0</v>
      </c>
      <c r="M86" s="119">
        <v>1</v>
      </c>
      <c r="N86" s="119">
        <v>1</v>
      </c>
      <c r="O86" s="119">
        <v>1</v>
      </c>
      <c r="P86" s="119">
        <v>1</v>
      </c>
      <c r="Q86" s="119">
        <v>0</v>
      </c>
      <c r="R86" s="119">
        <v>0</v>
      </c>
      <c r="S86" s="119">
        <v>1</v>
      </c>
      <c r="T86" s="119">
        <v>0</v>
      </c>
      <c r="U86" s="119">
        <v>0</v>
      </c>
      <c r="V86" s="119">
        <v>0</v>
      </c>
      <c r="W86" s="119">
        <v>0</v>
      </c>
      <c r="X86" s="119">
        <v>1</v>
      </c>
      <c r="Y86" s="119">
        <v>1</v>
      </c>
      <c r="Z86" s="119">
        <v>1</v>
      </c>
      <c r="AA86" s="119">
        <v>1</v>
      </c>
      <c r="AB86" s="119">
        <v>1</v>
      </c>
      <c r="AC86" s="119">
        <v>1</v>
      </c>
      <c r="AD86" s="119">
        <v>1</v>
      </c>
      <c r="AE86" s="119">
        <v>1</v>
      </c>
      <c r="AF86" s="119">
        <v>1</v>
      </c>
      <c r="AG86" s="119">
        <v>0</v>
      </c>
      <c r="AH86" s="119">
        <v>1</v>
      </c>
      <c r="AI86" s="119">
        <v>0</v>
      </c>
      <c r="AJ86" s="119">
        <v>1</v>
      </c>
      <c r="AK86" s="119">
        <v>1</v>
      </c>
      <c r="AL86" s="1" t="s">
        <v>1975</v>
      </c>
      <c r="AM86" s="1">
        <v>7</v>
      </c>
      <c r="AN86" s="1">
        <v>7</v>
      </c>
      <c r="AO86" s="1">
        <v>3</v>
      </c>
      <c r="AP86" s="1">
        <v>4</v>
      </c>
    </row>
    <row r="87" spans="1:42" x14ac:dyDescent="0.2">
      <c r="A87" s="1" t="s">
        <v>2444</v>
      </c>
      <c r="B87" s="1" t="s">
        <v>2018</v>
      </c>
      <c r="C87" s="113">
        <v>6.993006993006993E-3</v>
      </c>
      <c r="D87" s="4">
        <v>143</v>
      </c>
      <c r="E87" s="119">
        <v>1</v>
      </c>
      <c r="F87" s="119">
        <v>1</v>
      </c>
      <c r="G87" s="119">
        <v>1</v>
      </c>
      <c r="H87" s="119">
        <v>1</v>
      </c>
      <c r="I87" s="119">
        <v>1</v>
      </c>
      <c r="J87" s="119">
        <v>1</v>
      </c>
      <c r="K87" s="119">
        <v>1</v>
      </c>
      <c r="L87" s="119">
        <v>1</v>
      </c>
      <c r="M87" s="119">
        <v>1</v>
      </c>
      <c r="N87" s="119">
        <v>1</v>
      </c>
      <c r="O87" s="119">
        <v>1</v>
      </c>
      <c r="P87" s="119">
        <v>1</v>
      </c>
      <c r="Q87" s="119">
        <v>0</v>
      </c>
      <c r="R87" s="119">
        <v>1</v>
      </c>
      <c r="S87" s="119">
        <v>1</v>
      </c>
      <c r="T87" s="119">
        <v>1</v>
      </c>
      <c r="U87" s="119">
        <v>1</v>
      </c>
      <c r="V87" s="119">
        <v>1</v>
      </c>
      <c r="W87" s="119">
        <v>1</v>
      </c>
      <c r="X87" s="119">
        <v>1</v>
      </c>
      <c r="Y87" s="119">
        <v>1</v>
      </c>
      <c r="Z87" s="119">
        <v>1</v>
      </c>
      <c r="AA87" s="119">
        <v>1</v>
      </c>
      <c r="AB87" s="119">
        <v>0</v>
      </c>
      <c r="AC87" s="119">
        <v>1</v>
      </c>
      <c r="AD87" s="119">
        <v>1</v>
      </c>
      <c r="AE87" s="119">
        <v>1</v>
      </c>
      <c r="AF87" s="119">
        <v>1</v>
      </c>
      <c r="AG87" s="119">
        <v>1</v>
      </c>
      <c r="AH87" s="119">
        <v>1</v>
      </c>
      <c r="AI87" s="119">
        <v>0</v>
      </c>
      <c r="AJ87" s="119">
        <v>1</v>
      </c>
      <c r="AK87" s="119">
        <v>1</v>
      </c>
      <c r="AL87" s="1" t="s">
        <v>1976</v>
      </c>
      <c r="AM87" s="1">
        <v>11</v>
      </c>
      <c r="AN87" s="1">
        <v>9</v>
      </c>
      <c r="AO87" s="1">
        <v>4</v>
      </c>
      <c r="AP87" s="1">
        <v>6</v>
      </c>
    </row>
    <row r="88" spans="1:42" x14ac:dyDescent="0.2">
      <c r="A88" s="1" t="s">
        <v>2445</v>
      </c>
      <c r="B88" s="1" t="s">
        <v>2342</v>
      </c>
      <c r="C88" s="113">
        <v>6.41025641025641E-3</v>
      </c>
      <c r="D88" s="4">
        <v>156</v>
      </c>
      <c r="E88" s="119">
        <v>0</v>
      </c>
      <c r="F88" s="119">
        <v>0</v>
      </c>
      <c r="G88" s="119">
        <v>0</v>
      </c>
      <c r="H88" s="119">
        <v>0</v>
      </c>
      <c r="I88" s="119">
        <v>0</v>
      </c>
      <c r="J88" s="119">
        <v>0</v>
      </c>
      <c r="K88" s="119">
        <v>0</v>
      </c>
      <c r="L88" s="119">
        <v>0</v>
      </c>
      <c r="M88" s="119">
        <v>1</v>
      </c>
      <c r="N88" s="119">
        <v>1</v>
      </c>
      <c r="O88" s="119">
        <v>1</v>
      </c>
      <c r="P88" s="119">
        <v>0</v>
      </c>
      <c r="Q88" s="119">
        <v>0</v>
      </c>
      <c r="R88" s="119">
        <v>0</v>
      </c>
      <c r="S88" s="119">
        <v>1</v>
      </c>
      <c r="T88" s="119">
        <v>0</v>
      </c>
      <c r="U88" s="119">
        <v>1</v>
      </c>
      <c r="V88" s="119">
        <v>1</v>
      </c>
      <c r="W88" s="119">
        <v>0</v>
      </c>
      <c r="X88" s="119">
        <v>1</v>
      </c>
      <c r="Y88" s="119">
        <v>0</v>
      </c>
      <c r="Z88" s="119">
        <v>1</v>
      </c>
      <c r="AA88" s="119">
        <v>1</v>
      </c>
      <c r="AB88" s="119">
        <v>1</v>
      </c>
      <c r="AC88" s="119">
        <v>1</v>
      </c>
      <c r="AD88" s="119">
        <v>1</v>
      </c>
      <c r="AE88" s="119">
        <v>0</v>
      </c>
      <c r="AF88" s="119">
        <v>0</v>
      </c>
      <c r="AG88" s="119">
        <v>0</v>
      </c>
      <c r="AH88" s="119">
        <v>1</v>
      </c>
      <c r="AI88" s="119">
        <v>0</v>
      </c>
      <c r="AJ88" s="119">
        <v>0</v>
      </c>
      <c r="AK88" s="119">
        <v>1</v>
      </c>
      <c r="AL88" s="1" t="s">
        <v>1978</v>
      </c>
      <c r="AM88" s="1">
        <v>2</v>
      </c>
      <c r="AN88" s="1">
        <v>8</v>
      </c>
      <c r="AO88" s="1">
        <v>1</v>
      </c>
      <c r="AP88" s="1">
        <v>3</v>
      </c>
    </row>
    <row r="89" spans="1:42" x14ac:dyDescent="0.2">
      <c r="A89" s="1" t="s">
        <v>2446</v>
      </c>
      <c r="B89" s="1" t="s">
        <v>2447</v>
      </c>
      <c r="C89" s="113">
        <v>5.434782608695652E-3</v>
      </c>
      <c r="D89" s="4">
        <v>184</v>
      </c>
      <c r="E89" s="119">
        <v>0</v>
      </c>
      <c r="F89" s="119">
        <v>0</v>
      </c>
      <c r="G89" s="119">
        <v>1</v>
      </c>
      <c r="H89" s="119">
        <v>1</v>
      </c>
      <c r="I89" s="119">
        <v>1</v>
      </c>
      <c r="J89" s="119">
        <v>1</v>
      </c>
      <c r="K89" s="119">
        <v>1</v>
      </c>
      <c r="L89" s="119">
        <v>1</v>
      </c>
      <c r="M89" s="119">
        <v>0</v>
      </c>
      <c r="N89" s="119">
        <v>0</v>
      </c>
      <c r="O89" s="119">
        <v>1</v>
      </c>
      <c r="P89" s="119">
        <v>1</v>
      </c>
      <c r="Q89" s="119">
        <v>1</v>
      </c>
      <c r="R89" s="119">
        <v>1</v>
      </c>
      <c r="S89" s="119">
        <v>0</v>
      </c>
      <c r="T89" s="119">
        <v>0</v>
      </c>
      <c r="U89" s="119">
        <v>0</v>
      </c>
      <c r="V89" s="119">
        <v>0</v>
      </c>
      <c r="W89" s="119">
        <v>1</v>
      </c>
      <c r="X89" s="119">
        <v>0</v>
      </c>
      <c r="Y89" s="119">
        <v>0</v>
      </c>
      <c r="Z89" s="119">
        <v>0</v>
      </c>
      <c r="AA89" s="119">
        <v>0</v>
      </c>
      <c r="AB89" s="119">
        <v>0</v>
      </c>
      <c r="AC89" s="119">
        <v>0</v>
      </c>
      <c r="AD89" s="119">
        <v>0</v>
      </c>
      <c r="AE89" s="119">
        <v>1</v>
      </c>
      <c r="AF89" s="119">
        <v>0</v>
      </c>
      <c r="AG89" s="119">
        <v>0</v>
      </c>
      <c r="AH89" s="119">
        <v>0</v>
      </c>
      <c r="AI89" s="119">
        <v>1</v>
      </c>
      <c r="AJ89" s="119">
        <v>0</v>
      </c>
      <c r="AK89" s="119">
        <v>0</v>
      </c>
      <c r="AL89" s="1" t="s">
        <v>1988</v>
      </c>
      <c r="AM89" s="1">
        <v>9</v>
      </c>
      <c r="AN89" s="1">
        <v>1</v>
      </c>
      <c r="AO89" s="1">
        <v>1</v>
      </c>
      <c r="AP89" s="1">
        <v>2</v>
      </c>
    </row>
    <row r="90" spans="1:42" x14ac:dyDescent="0.2">
      <c r="A90" s="1" t="s">
        <v>2448</v>
      </c>
      <c r="B90" s="1" t="s">
        <v>2350</v>
      </c>
      <c r="C90" s="113">
        <v>5.4945054945054949E-3</v>
      </c>
      <c r="D90" s="4">
        <v>182</v>
      </c>
      <c r="E90" s="119">
        <v>0</v>
      </c>
      <c r="F90" s="119">
        <v>0</v>
      </c>
      <c r="G90" s="119">
        <v>0</v>
      </c>
      <c r="H90" s="119">
        <v>1</v>
      </c>
      <c r="I90" s="119">
        <v>0</v>
      </c>
      <c r="J90" s="119">
        <v>0</v>
      </c>
      <c r="K90" s="119">
        <v>0</v>
      </c>
      <c r="L90" s="119">
        <v>1</v>
      </c>
      <c r="M90" s="119">
        <v>1</v>
      </c>
      <c r="N90" s="119">
        <v>0</v>
      </c>
      <c r="O90" s="119">
        <v>1</v>
      </c>
      <c r="P90" s="119">
        <v>0</v>
      </c>
      <c r="Q90" s="119">
        <v>0</v>
      </c>
      <c r="R90" s="119">
        <v>1</v>
      </c>
      <c r="S90" s="119">
        <v>0</v>
      </c>
      <c r="T90" s="119">
        <v>0</v>
      </c>
      <c r="U90" s="119">
        <v>0</v>
      </c>
      <c r="V90" s="119">
        <v>0</v>
      </c>
      <c r="W90" s="119">
        <v>0</v>
      </c>
      <c r="X90" s="119">
        <v>0</v>
      </c>
      <c r="Y90" s="119">
        <v>0</v>
      </c>
      <c r="Z90" s="119">
        <v>0</v>
      </c>
      <c r="AA90" s="119">
        <v>1</v>
      </c>
      <c r="AB90" s="119">
        <v>0</v>
      </c>
      <c r="AC90" s="119">
        <v>0</v>
      </c>
      <c r="AD90" s="119">
        <v>0</v>
      </c>
      <c r="AE90" s="119">
        <v>0</v>
      </c>
      <c r="AF90" s="119">
        <v>0</v>
      </c>
      <c r="AG90" s="119">
        <v>0</v>
      </c>
      <c r="AH90" s="119">
        <v>0</v>
      </c>
      <c r="AI90" s="119">
        <v>0</v>
      </c>
      <c r="AJ90" s="119">
        <v>0</v>
      </c>
      <c r="AK90" s="119">
        <v>0</v>
      </c>
      <c r="AL90" s="1" t="s">
        <v>2058</v>
      </c>
      <c r="AM90" s="1">
        <v>4</v>
      </c>
      <c r="AN90" s="1">
        <v>1</v>
      </c>
      <c r="AO90" s="1">
        <v>0</v>
      </c>
      <c r="AP90" s="1">
        <v>1</v>
      </c>
    </row>
    <row r="91" spans="1:42" x14ac:dyDescent="0.2">
      <c r="A91" s="1" t="s">
        <v>2449</v>
      </c>
      <c r="B91" s="1" t="s">
        <v>2450</v>
      </c>
      <c r="C91" s="113">
        <v>5.7142857142857143E-3</v>
      </c>
      <c r="D91" s="4">
        <v>175</v>
      </c>
      <c r="E91" s="119">
        <v>0</v>
      </c>
      <c r="F91" s="119">
        <v>0</v>
      </c>
      <c r="G91" s="119">
        <v>1</v>
      </c>
      <c r="H91" s="119">
        <v>0</v>
      </c>
      <c r="I91" s="119">
        <v>0</v>
      </c>
      <c r="J91" s="119">
        <v>0</v>
      </c>
      <c r="K91" s="119">
        <v>0</v>
      </c>
      <c r="L91" s="119">
        <v>0</v>
      </c>
      <c r="M91" s="119">
        <v>1</v>
      </c>
      <c r="N91" s="119">
        <v>0</v>
      </c>
      <c r="O91" s="119">
        <v>0</v>
      </c>
      <c r="P91" s="119">
        <v>0</v>
      </c>
      <c r="Q91" s="119">
        <v>0</v>
      </c>
      <c r="R91" s="119">
        <v>0</v>
      </c>
      <c r="S91" s="119">
        <v>0</v>
      </c>
      <c r="T91" s="119">
        <v>0</v>
      </c>
      <c r="U91" s="119">
        <v>0</v>
      </c>
      <c r="V91" s="119">
        <v>0</v>
      </c>
      <c r="W91" s="119">
        <v>0</v>
      </c>
      <c r="X91" s="119">
        <v>0</v>
      </c>
      <c r="Y91" s="119">
        <v>0</v>
      </c>
      <c r="Z91" s="119">
        <v>0</v>
      </c>
      <c r="AA91" s="119">
        <v>0</v>
      </c>
      <c r="AB91" s="119">
        <v>0</v>
      </c>
      <c r="AC91" s="119">
        <v>0</v>
      </c>
      <c r="AD91" s="119">
        <v>0</v>
      </c>
      <c r="AE91" s="119">
        <v>0</v>
      </c>
      <c r="AF91" s="119">
        <v>0</v>
      </c>
      <c r="AG91" s="119">
        <v>0</v>
      </c>
      <c r="AH91" s="119">
        <v>0</v>
      </c>
      <c r="AI91" s="119">
        <v>0</v>
      </c>
      <c r="AJ91" s="119">
        <v>0</v>
      </c>
      <c r="AK91" s="119">
        <v>1</v>
      </c>
      <c r="AL91" s="1" t="s">
        <v>2036</v>
      </c>
      <c r="AM91" s="1">
        <v>2</v>
      </c>
      <c r="AN91" s="1">
        <v>1</v>
      </c>
      <c r="AO91" s="1">
        <v>0</v>
      </c>
      <c r="AP91" s="1">
        <v>0</v>
      </c>
    </row>
    <row r="92" spans="1:42" x14ac:dyDescent="0.2">
      <c r="A92" s="1" t="s">
        <v>2451</v>
      </c>
      <c r="B92" s="1" t="s">
        <v>2088</v>
      </c>
      <c r="C92" s="113">
        <v>6.4935064935064939E-3</v>
      </c>
      <c r="D92" s="4">
        <v>154</v>
      </c>
      <c r="E92" s="119">
        <v>0</v>
      </c>
      <c r="F92" s="119">
        <v>0</v>
      </c>
      <c r="G92" s="119">
        <v>0</v>
      </c>
      <c r="H92" s="119">
        <v>0</v>
      </c>
      <c r="I92" s="119">
        <v>0</v>
      </c>
      <c r="J92" s="119">
        <v>0</v>
      </c>
      <c r="K92" s="119">
        <v>0</v>
      </c>
      <c r="L92" s="119">
        <v>0</v>
      </c>
      <c r="M92" s="119">
        <v>0</v>
      </c>
      <c r="N92" s="119">
        <v>0</v>
      </c>
      <c r="O92" s="119">
        <v>0</v>
      </c>
      <c r="P92" s="119">
        <v>0</v>
      </c>
      <c r="Q92" s="119">
        <v>0</v>
      </c>
      <c r="R92" s="119">
        <v>0</v>
      </c>
      <c r="S92" s="119">
        <v>1</v>
      </c>
      <c r="T92" s="119">
        <v>0</v>
      </c>
      <c r="U92" s="119">
        <v>0</v>
      </c>
      <c r="V92" s="119">
        <v>0</v>
      </c>
      <c r="W92" s="119">
        <v>0</v>
      </c>
      <c r="X92" s="119">
        <v>0</v>
      </c>
      <c r="Y92" s="119">
        <v>0</v>
      </c>
      <c r="Z92" s="119">
        <v>0</v>
      </c>
      <c r="AA92" s="119">
        <v>0</v>
      </c>
      <c r="AB92" s="119">
        <v>0</v>
      </c>
      <c r="AC92" s="119">
        <v>0</v>
      </c>
      <c r="AD92" s="119">
        <v>0</v>
      </c>
      <c r="AE92" s="119">
        <v>0</v>
      </c>
      <c r="AF92" s="119">
        <v>0</v>
      </c>
      <c r="AG92" s="119">
        <v>0</v>
      </c>
      <c r="AH92" s="119">
        <v>0</v>
      </c>
      <c r="AI92" s="119">
        <v>0</v>
      </c>
      <c r="AJ92" s="119">
        <v>0</v>
      </c>
      <c r="AK92" s="119">
        <v>0</v>
      </c>
      <c r="AL92" s="1" t="s">
        <v>1974</v>
      </c>
      <c r="AM92" s="1">
        <v>0</v>
      </c>
      <c r="AN92" s="1">
        <v>1</v>
      </c>
      <c r="AO92" s="1">
        <v>0</v>
      </c>
      <c r="AP92" s="1">
        <v>0</v>
      </c>
    </row>
    <row r="93" spans="1:42" x14ac:dyDescent="0.2">
      <c r="A93" s="1" t="s">
        <v>2452</v>
      </c>
      <c r="B93" s="1" t="s">
        <v>2097</v>
      </c>
      <c r="C93" s="113">
        <v>4.9019607843137254E-3</v>
      </c>
      <c r="D93" s="4">
        <v>204</v>
      </c>
      <c r="E93" s="119">
        <v>0</v>
      </c>
      <c r="F93" s="119">
        <v>0</v>
      </c>
      <c r="G93" s="119">
        <v>0</v>
      </c>
      <c r="H93" s="119">
        <v>0</v>
      </c>
      <c r="I93" s="119">
        <v>0</v>
      </c>
      <c r="J93" s="119">
        <v>0</v>
      </c>
      <c r="K93" s="119">
        <v>0</v>
      </c>
      <c r="L93" s="119">
        <v>0</v>
      </c>
      <c r="M93" s="119">
        <v>0</v>
      </c>
      <c r="N93" s="119">
        <v>0</v>
      </c>
      <c r="O93" s="119">
        <v>0</v>
      </c>
      <c r="P93" s="119">
        <v>0</v>
      </c>
      <c r="Q93" s="119">
        <v>0</v>
      </c>
      <c r="R93" s="119">
        <v>0</v>
      </c>
      <c r="S93" s="119">
        <v>0</v>
      </c>
      <c r="T93" s="119">
        <v>0</v>
      </c>
      <c r="U93" s="119">
        <v>1</v>
      </c>
      <c r="V93" s="119">
        <v>0</v>
      </c>
      <c r="W93" s="119">
        <v>1</v>
      </c>
      <c r="X93" s="119">
        <v>0</v>
      </c>
      <c r="Y93" s="119">
        <v>0</v>
      </c>
      <c r="Z93" s="119">
        <v>0</v>
      </c>
      <c r="AA93" s="119">
        <v>0</v>
      </c>
      <c r="AB93" s="119">
        <v>0</v>
      </c>
      <c r="AC93" s="119">
        <v>0</v>
      </c>
      <c r="AD93" s="119">
        <v>0</v>
      </c>
      <c r="AE93" s="119">
        <v>0</v>
      </c>
      <c r="AF93" s="119">
        <v>0</v>
      </c>
      <c r="AG93" s="119">
        <v>0</v>
      </c>
      <c r="AH93" s="119">
        <v>0</v>
      </c>
      <c r="AI93" s="119">
        <v>0</v>
      </c>
      <c r="AJ93" s="119">
        <v>0</v>
      </c>
      <c r="AK93" s="119">
        <v>0</v>
      </c>
      <c r="AL93" s="1" t="s">
        <v>1974</v>
      </c>
      <c r="AM93" s="1">
        <v>0</v>
      </c>
      <c r="AN93" s="1">
        <v>2</v>
      </c>
      <c r="AO93" s="1">
        <v>0</v>
      </c>
      <c r="AP93" s="1">
        <v>0</v>
      </c>
    </row>
    <row r="94" spans="1:42" x14ac:dyDescent="0.2">
      <c r="A94" s="1" t="s">
        <v>2453</v>
      </c>
      <c r="B94" s="1" t="s">
        <v>2351</v>
      </c>
      <c r="C94" s="113">
        <v>6.0606060606060606E-3</v>
      </c>
      <c r="D94" s="4">
        <v>165</v>
      </c>
      <c r="E94" s="119">
        <v>0</v>
      </c>
      <c r="F94" s="119">
        <v>0</v>
      </c>
      <c r="G94" s="119">
        <v>0</v>
      </c>
      <c r="H94" s="119">
        <v>1</v>
      </c>
      <c r="I94" s="119">
        <v>0</v>
      </c>
      <c r="J94" s="119">
        <v>0</v>
      </c>
      <c r="K94" s="119">
        <v>1</v>
      </c>
      <c r="L94" s="119">
        <v>1</v>
      </c>
      <c r="M94" s="119">
        <v>0</v>
      </c>
      <c r="N94" s="119">
        <v>1</v>
      </c>
      <c r="O94" s="119">
        <v>0</v>
      </c>
      <c r="P94" s="119">
        <v>0</v>
      </c>
      <c r="Q94" s="119">
        <v>1</v>
      </c>
      <c r="R94" s="119">
        <v>0</v>
      </c>
      <c r="S94" s="119">
        <v>1</v>
      </c>
      <c r="T94" s="119">
        <v>1</v>
      </c>
      <c r="U94" s="119">
        <v>1</v>
      </c>
      <c r="V94" s="119">
        <v>0</v>
      </c>
      <c r="W94" s="119">
        <v>0</v>
      </c>
      <c r="X94" s="119">
        <v>1</v>
      </c>
      <c r="Y94" s="119">
        <v>1</v>
      </c>
      <c r="Z94" s="119">
        <v>1</v>
      </c>
      <c r="AA94" s="119">
        <v>1</v>
      </c>
      <c r="AB94" s="119">
        <v>0</v>
      </c>
      <c r="AC94" s="119">
        <v>0</v>
      </c>
      <c r="AD94" s="119">
        <v>1</v>
      </c>
      <c r="AE94" s="119">
        <v>1</v>
      </c>
      <c r="AF94" s="119">
        <v>1</v>
      </c>
      <c r="AG94" s="119">
        <v>0</v>
      </c>
      <c r="AH94" s="119">
        <v>1</v>
      </c>
      <c r="AI94" s="119">
        <v>0</v>
      </c>
      <c r="AJ94" s="119">
        <v>1</v>
      </c>
      <c r="AK94" s="119">
        <v>0</v>
      </c>
      <c r="AL94" s="1" t="s">
        <v>1981</v>
      </c>
      <c r="AM94" s="1">
        <v>3</v>
      </c>
      <c r="AN94" s="1">
        <v>6</v>
      </c>
      <c r="AO94" s="1">
        <v>3</v>
      </c>
      <c r="AP94" s="1">
        <v>5</v>
      </c>
    </row>
    <row r="95" spans="1:42" x14ac:dyDescent="0.2">
      <c r="A95" s="1" t="s">
        <v>2454</v>
      </c>
      <c r="B95" s="1" t="s">
        <v>2455</v>
      </c>
      <c r="C95" s="113">
        <v>6.3291139240506328E-3</v>
      </c>
      <c r="D95" s="4">
        <v>158</v>
      </c>
      <c r="E95" s="119">
        <v>0</v>
      </c>
      <c r="F95" s="119">
        <v>0</v>
      </c>
      <c r="G95" s="119">
        <v>0</v>
      </c>
      <c r="H95" s="119">
        <v>0</v>
      </c>
      <c r="I95" s="119">
        <v>0</v>
      </c>
      <c r="J95" s="119">
        <v>0</v>
      </c>
      <c r="K95" s="119">
        <v>0</v>
      </c>
      <c r="L95" s="119">
        <v>0</v>
      </c>
      <c r="M95" s="119">
        <v>0</v>
      </c>
      <c r="N95" s="119">
        <v>0</v>
      </c>
      <c r="O95" s="119">
        <v>0</v>
      </c>
      <c r="P95" s="119">
        <v>0</v>
      </c>
      <c r="Q95" s="119">
        <v>0</v>
      </c>
      <c r="R95" s="119">
        <v>0</v>
      </c>
      <c r="S95" s="119">
        <v>0</v>
      </c>
      <c r="T95" s="119">
        <v>0</v>
      </c>
      <c r="U95" s="119">
        <v>0</v>
      </c>
      <c r="V95" s="119">
        <v>0</v>
      </c>
      <c r="W95" s="119">
        <v>0</v>
      </c>
      <c r="X95" s="119">
        <v>0</v>
      </c>
      <c r="Y95" s="119">
        <v>0</v>
      </c>
      <c r="Z95" s="119">
        <v>0</v>
      </c>
      <c r="AA95" s="119">
        <v>0</v>
      </c>
      <c r="AB95" s="119">
        <v>0</v>
      </c>
      <c r="AC95" s="119">
        <v>0</v>
      </c>
      <c r="AD95" s="119">
        <v>0</v>
      </c>
      <c r="AE95" s="119">
        <v>0</v>
      </c>
      <c r="AF95" s="119">
        <v>0</v>
      </c>
      <c r="AG95" s="119">
        <v>0</v>
      </c>
      <c r="AH95" s="119">
        <v>0</v>
      </c>
      <c r="AI95" s="119">
        <v>0</v>
      </c>
      <c r="AJ95" s="119">
        <v>0</v>
      </c>
      <c r="AK95" s="119">
        <v>0</v>
      </c>
      <c r="AL95" s="1" t="s">
        <v>2129</v>
      </c>
      <c r="AM95" s="1">
        <v>0</v>
      </c>
      <c r="AN95" s="1">
        <v>0</v>
      </c>
      <c r="AO95" s="1">
        <v>0</v>
      </c>
      <c r="AP95" s="1">
        <v>0</v>
      </c>
    </row>
    <row r="96" spans="1:42" x14ac:dyDescent="0.2">
      <c r="A96" s="1" t="s">
        <v>2456</v>
      </c>
      <c r="B96" s="1" t="s">
        <v>2099</v>
      </c>
      <c r="C96" s="113">
        <v>1.0416666666666666E-2</v>
      </c>
      <c r="D96" s="4">
        <v>96</v>
      </c>
      <c r="E96" s="119">
        <v>0</v>
      </c>
      <c r="F96" s="119">
        <v>0</v>
      </c>
      <c r="G96" s="119">
        <v>0</v>
      </c>
      <c r="H96" s="119">
        <v>0</v>
      </c>
      <c r="I96" s="119">
        <v>0</v>
      </c>
      <c r="J96" s="119">
        <v>0</v>
      </c>
      <c r="K96" s="119">
        <v>0</v>
      </c>
      <c r="L96" s="119">
        <v>0</v>
      </c>
      <c r="M96" s="119">
        <v>0</v>
      </c>
      <c r="N96" s="119">
        <v>0</v>
      </c>
      <c r="O96" s="119">
        <v>0</v>
      </c>
      <c r="P96" s="119">
        <v>0</v>
      </c>
      <c r="Q96" s="119">
        <v>0</v>
      </c>
      <c r="R96" s="119">
        <v>0</v>
      </c>
      <c r="S96" s="119">
        <v>0</v>
      </c>
      <c r="T96" s="119">
        <v>0</v>
      </c>
      <c r="U96" s="119">
        <v>0</v>
      </c>
      <c r="V96" s="119">
        <v>0</v>
      </c>
      <c r="W96" s="119">
        <v>0</v>
      </c>
      <c r="X96" s="119">
        <v>0</v>
      </c>
      <c r="Y96" s="119">
        <v>0</v>
      </c>
      <c r="Z96" s="119">
        <v>0</v>
      </c>
      <c r="AA96" s="119">
        <v>0</v>
      </c>
      <c r="AB96" s="119">
        <v>0</v>
      </c>
      <c r="AC96" s="119">
        <v>0</v>
      </c>
      <c r="AD96" s="119">
        <v>0</v>
      </c>
      <c r="AE96" s="119">
        <v>0</v>
      </c>
      <c r="AF96" s="119">
        <v>0</v>
      </c>
      <c r="AG96" s="119">
        <v>0</v>
      </c>
      <c r="AH96" s="119">
        <v>0</v>
      </c>
      <c r="AI96" s="119">
        <v>0</v>
      </c>
      <c r="AJ96" s="119">
        <v>0</v>
      </c>
      <c r="AK96" s="119">
        <v>0</v>
      </c>
      <c r="AL96" s="1" t="s">
        <v>1995</v>
      </c>
      <c r="AM96" s="1">
        <v>0</v>
      </c>
      <c r="AN96" s="1">
        <v>0</v>
      </c>
      <c r="AO96" s="1">
        <v>0</v>
      </c>
      <c r="AP96" s="1">
        <v>0</v>
      </c>
    </row>
    <row r="97" spans="1:42" x14ac:dyDescent="0.2">
      <c r="A97" s="1" t="s">
        <v>2457</v>
      </c>
      <c r="B97" s="1" t="s">
        <v>2458</v>
      </c>
      <c r="C97" s="113">
        <v>5.7803468208092483E-3</v>
      </c>
      <c r="D97" s="4">
        <v>173</v>
      </c>
      <c r="E97" s="119">
        <v>0</v>
      </c>
      <c r="F97" s="119">
        <v>0</v>
      </c>
      <c r="G97" s="119">
        <v>0</v>
      </c>
      <c r="H97" s="119">
        <v>0</v>
      </c>
      <c r="I97" s="119">
        <v>0</v>
      </c>
      <c r="J97" s="119">
        <v>0</v>
      </c>
      <c r="K97" s="119">
        <v>0</v>
      </c>
      <c r="L97" s="119">
        <v>0</v>
      </c>
      <c r="M97" s="119">
        <v>0</v>
      </c>
      <c r="N97" s="119">
        <v>0</v>
      </c>
      <c r="O97" s="119">
        <v>0</v>
      </c>
      <c r="P97" s="119">
        <v>0</v>
      </c>
      <c r="Q97" s="119">
        <v>0</v>
      </c>
      <c r="R97" s="119">
        <v>0</v>
      </c>
      <c r="S97" s="119">
        <v>0</v>
      </c>
      <c r="T97" s="119">
        <v>0</v>
      </c>
      <c r="U97" s="119">
        <v>0</v>
      </c>
      <c r="V97" s="119">
        <v>0</v>
      </c>
      <c r="W97" s="119">
        <v>0</v>
      </c>
      <c r="X97" s="119">
        <v>0</v>
      </c>
      <c r="Y97" s="119">
        <v>0</v>
      </c>
      <c r="Z97" s="119">
        <v>0</v>
      </c>
      <c r="AA97" s="119">
        <v>1</v>
      </c>
      <c r="AB97" s="119">
        <v>0</v>
      </c>
      <c r="AC97" s="119">
        <v>0</v>
      </c>
      <c r="AD97" s="119">
        <v>0</v>
      </c>
      <c r="AE97" s="119">
        <v>0</v>
      </c>
      <c r="AF97" s="119">
        <v>0</v>
      </c>
      <c r="AG97" s="119">
        <v>0</v>
      </c>
      <c r="AH97" s="119">
        <v>0</v>
      </c>
      <c r="AI97" s="119">
        <v>1</v>
      </c>
      <c r="AJ97" s="119">
        <v>0</v>
      </c>
      <c r="AK97" s="119">
        <v>0</v>
      </c>
      <c r="AL97" s="1" t="s">
        <v>1988</v>
      </c>
      <c r="AM97" s="1">
        <v>0</v>
      </c>
      <c r="AN97" s="1">
        <v>1</v>
      </c>
      <c r="AO97" s="1">
        <v>1</v>
      </c>
      <c r="AP97" s="1">
        <v>0</v>
      </c>
    </row>
    <row r="98" spans="1:42" x14ac:dyDescent="0.2">
      <c r="A98" s="1" t="s">
        <v>2459</v>
      </c>
      <c r="B98" s="1" t="s">
        <v>2316</v>
      </c>
      <c r="C98" s="113">
        <v>9.6153846153846159E-3</v>
      </c>
      <c r="D98" s="4">
        <v>104</v>
      </c>
      <c r="E98" s="119">
        <v>1</v>
      </c>
      <c r="F98" s="119">
        <v>1</v>
      </c>
      <c r="G98" s="119">
        <v>0</v>
      </c>
      <c r="H98" s="119">
        <v>1</v>
      </c>
      <c r="I98" s="119">
        <v>0</v>
      </c>
      <c r="J98" s="119">
        <v>0</v>
      </c>
      <c r="K98" s="119">
        <v>1</v>
      </c>
      <c r="L98" s="119">
        <v>0</v>
      </c>
      <c r="M98" s="119">
        <v>0</v>
      </c>
      <c r="N98" s="119">
        <v>0</v>
      </c>
      <c r="O98" s="119">
        <v>1</v>
      </c>
      <c r="P98" s="119">
        <v>1</v>
      </c>
      <c r="Q98" s="119">
        <v>0</v>
      </c>
      <c r="R98" s="119">
        <v>1</v>
      </c>
      <c r="S98" s="119">
        <v>0</v>
      </c>
      <c r="T98" s="119">
        <v>0</v>
      </c>
      <c r="U98" s="119">
        <v>0</v>
      </c>
      <c r="V98" s="119">
        <v>0</v>
      </c>
      <c r="W98" s="119">
        <v>0</v>
      </c>
      <c r="X98" s="119">
        <v>0</v>
      </c>
      <c r="Y98" s="119">
        <v>0</v>
      </c>
      <c r="Z98" s="119">
        <v>0</v>
      </c>
      <c r="AA98" s="119">
        <v>0</v>
      </c>
      <c r="AB98" s="119">
        <v>0</v>
      </c>
      <c r="AC98" s="119">
        <v>0</v>
      </c>
      <c r="AD98" s="119">
        <v>0</v>
      </c>
      <c r="AE98" s="119">
        <v>0</v>
      </c>
      <c r="AF98" s="119">
        <v>0</v>
      </c>
      <c r="AG98" s="119">
        <v>0</v>
      </c>
      <c r="AH98" s="119">
        <v>0</v>
      </c>
      <c r="AI98" s="119">
        <v>0</v>
      </c>
      <c r="AJ98" s="119">
        <v>0</v>
      </c>
      <c r="AK98" s="119">
        <v>0</v>
      </c>
      <c r="AL98" s="1" t="s">
        <v>2029</v>
      </c>
      <c r="AM98" s="1">
        <v>6</v>
      </c>
      <c r="AN98" s="1">
        <v>0</v>
      </c>
      <c r="AO98" s="1">
        <v>0</v>
      </c>
      <c r="AP98" s="1">
        <v>1</v>
      </c>
    </row>
    <row r="99" spans="1:42" x14ac:dyDescent="0.2">
      <c r="A99" s="1" t="s">
        <v>2460</v>
      </c>
      <c r="B99" s="1" t="s">
        <v>2461</v>
      </c>
      <c r="C99" s="113">
        <v>5.1813471502590676E-3</v>
      </c>
      <c r="D99" s="4">
        <v>193</v>
      </c>
      <c r="E99" s="119">
        <v>0</v>
      </c>
      <c r="F99" s="119">
        <v>0</v>
      </c>
      <c r="G99" s="119">
        <v>0</v>
      </c>
      <c r="H99" s="119">
        <v>0</v>
      </c>
      <c r="I99" s="119">
        <v>0</v>
      </c>
      <c r="J99" s="119">
        <v>0</v>
      </c>
      <c r="K99" s="119">
        <v>0</v>
      </c>
      <c r="L99" s="119">
        <v>0</v>
      </c>
      <c r="M99" s="119">
        <v>0</v>
      </c>
      <c r="N99" s="119">
        <v>0</v>
      </c>
      <c r="O99" s="119">
        <v>0</v>
      </c>
      <c r="P99" s="119">
        <v>0</v>
      </c>
      <c r="Q99" s="119">
        <v>0</v>
      </c>
      <c r="R99" s="119">
        <v>0</v>
      </c>
      <c r="S99" s="119">
        <v>0</v>
      </c>
      <c r="T99" s="119">
        <v>0</v>
      </c>
      <c r="U99" s="119">
        <v>0</v>
      </c>
      <c r="V99" s="119">
        <v>0</v>
      </c>
      <c r="W99" s="119">
        <v>0</v>
      </c>
      <c r="X99" s="119">
        <v>0</v>
      </c>
      <c r="Y99" s="119">
        <v>0</v>
      </c>
      <c r="Z99" s="119">
        <v>0</v>
      </c>
      <c r="AA99" s="119">
        <v>0</v>
      </c>
      <c r="AB99" s="119">
        <v>0</v>
      </c>
      <c r="AC99" s="119">
        <v>0</v>
      </c>
      <c r="AD99" s="119">
        <v>0</v>
      </c>
      <c r="AE99" s="119">
        <v>0</v>
      </c>
      <c r="AF99" s="119">
        <v>0</v>
      </c>
      <c r="AG99" s="119">
        <v>0</v>
      </c>
      <c r="AH99" s="119">
        <v>0</v>
      </c>
      <c r="AI99" s="119">
        <v>0</v>
      </c>
      <c r="AJ99" s="119">
        <v>0</v>
      </c>
      <c r="AK99" s="119">
        <v>0</v>
      </c>
      <c r="AL99" s="1" t="s">
        <v>2036</v>
      </c>
      <c r="AM99" s="1">
        <v>0</v>
      </c>
      <c r="AN99" s="1">
        <v>0</v>
      </c>
      <c r="AO99" s="1">
        <v>0</v>
      </c>
      <c r="AP99" s="1">
        <v>0</v>
      </c>
    </row>
    <row r="100" spans="1:42" x14ac:dyDescent="0.2">
      <c r="A100" s="1" t="s">
        <v>2462</v>
      </c>
      <c r="B100" s="1" t="s">
        <v>2463</v>
      </c>
      <c r="C100" s="113">
        <v>5.7803468208092483E-3</v>
      </c>
      <c r="D100" s="4">
        <v>173</v>
      </c>
      <c r="E100" s="119">
        <v>0</v>
      </c>
      <c r="F100" s="119">
        <v>0</v>
      </c>
      <c r="G100" s="119">
        <v>0</v>
      </c>
      <c r="H100" s="119">
        <v>0</v>
      </c>
      <c r="I100" s="119">
        <v>0</v>
      </c>
      <c r="J100" s="119">
        <v>0</v>
      </c>
      <c r="K100" s="119">
        <v>0</v>
      </c>
      <c r="L100" s="119">
        <v>0</v>
      </c>
      <c r="M100" s="119">
        <v>0</v>
      </c>
      <c r="N100" s="119">
        <v>1</v>
      </c>
      <c r="O100" s="119">
        <v>0</v>
      </c>
      <c r="P100" s="119">
        <v>1</v>
      </c>
      <c r="Q100" s="119">
        <v>0</v>
      </c>
      <c r="R100" s="119">
        <v>0</v>
      </c>
      <c r="S100" s="119">
        <v>1</v>
      </c>
      <c r="T100" s="119">
        <v>0</v>
      </c>
      <c r="U100" s="119">
        <v>0</v>
      </c>
      <c r="V100" s="119">
        <v>1</v>
      </c>
      <c r="W100" s="119">
        <v>0</v>
      </c>
      <c r="X100" s="119">
        <v>0</v>
      </c>
      <c r="Y100" s="119">
        <v>1</v>
      </c>
      <c r="Z100" s="119">
        <v>1</v>
      </c>
      <c r="AA100" s="119">
        <v>0</v>
      </c>
      <c r="AB100" s="119">
        <v>1</v>
      </c>
      <c r="AC100" s="119">
        <v>1</v>
      </c>
      <c r="AD100" s="119">
        <v>1</v>
      </c>
      <c r="AE100" s="119">
        <v>1</v>
      </c>
      <c r="AF100" s="119">
        <v>0</v>
      </c>
      <c r="AG100" s="119">
        <v>1</v>
      </c>
      <c r="AH100" s="119">
        <v>1</v>
      </c>
      <c r="AI100" s="119">
        <v>0</v>
      </c>
      <c r="AJ100" s="119">
        <v>0</v>
      </c>
      <c r="AK100" s="119">
        <v>1</v>
      </c>
      <c r="AL100" s="1" t="s">
        <v>1976</v>
      </c>
      <c r="AM100" s="1">
        <v>1</v>
      </c>
      <c r="AN100" s="1">
        <v>6</v>
      </c>
      <c r="AO100" s="1">
        <v>1</v>
      </c>
      <c r="AP100" s="1">
        <v>5</v>
      </c>
    </row>
    <row r="101" spans="1:42" x14ac:dyDescent="0.2">
      <c r="A101" s="1" t="s">
        <v>2464</v>
      </c>
      <c r="B101" s="1" t="s">
        <v>2465</v>
      </c>
      <c r="C101" s="113">
        <v>6.2111801242236021E-3</v>
      </c>
      <c r="D101" s="4">
        <v>161</v>
      </c>
      <c r="E101" s="119">
        <v>1</v>
      </c>
      <c r="F101" s="119">
        <v>1</v>
      </c>
      <c r="G101" s="119">
        <v>0</v>
      </c>
      <c r="H101" s="119">
        <v>0</v>
      </c>
      <c r="I101" s="119">
        <v>0</v>
      </c>
      <c r="J101" s="119">
        <v>0</v>
      </c>
      <c r="K101" s="119">
        <v>0</v>
      </c>
      <c r="L101" s="119">
        <v>0</v>
      </c>
      <c r="M101" s="119">
        <v>0</v>
      </c>
      <c r="N101" s="119">
        <v>1</v>
      </c>
      <c r="O101" s="119">
        <v>0</v>
      </c>
      <c r="P101" s="119">
        <v>0</v>
      </c>
      <c r="Q101" s="119">
        <v>0</v>
      </c>
      <c r="R101" s="119">
        <v>0</v>
      </c>
      <c r="S101" s="119">
        <v>1</v>
      </c>
      <c r="T101" s="119">
        <v>0</v>
      </c>
      <c r="U101" s="119">
        <v>0</v>
      </c>
      <c r="V101" s="119">
        <v>1</v>
      </c>
      <c r="W101" s="119">
        <v>0</v>
      </c>
      <c r="X101" s="119">
        <v>0</v>
      </c>
      <c r="Y101" s="119">
        <v>1</v>
      </c>
      <c r="Z101" s="119">
        <v>0</v>
      </c>
      <c r="AA101" s="119">
        <v>0</v>
      </c>
      <c r="AB101" s="119">
        <v>1</v>
      </c>
      <c r="AC101" s="119">
        <v>1</v>
      </c>
      <c r="AD101" s="119">
        <v>1</v>
      </c>
      <c r="AE101" s="119">
        <v>1</v>
      </c>
      <c r="AF101" s="119">
        <v>1</v>
      </c>
      <c r="AG101" s="119">
        <v>1</v>
      </c>
      <c r="AH101" s="119">
        <v>1</v>
      </c>
      <c r="AI101" s="119">
        <v>0</v>
      </c>
      <c r="AJ101" s="119">
        <v>0</v>
      </c>
      <c r="AK101" s="119">
        <v>0</v>
      </c>
      <c r="AL101" s="1" t="s">
        <v>1981</v>
      </c>
      <c r="AM101" s="1">
        <v>2</v>
      </c>
      <c r="AN101" s="1">
        <v>4</v>
      </c>
      <c r="AO101" s="1">
        <v>2</v>
      </c>
      <c r="AP101" s="1">
        <v>5</v>
      </c>
    </row>
    <row r="102" spans="1:42" x14ac:dyDescent="0.2">
      <c r="A102" s="1" t="s">
        <v>2466</v>
      </c>
      <c r="B102" s="1" t="s">
        <v>2067</v>
      </c>
      <c r="C102" s="113">
        <v>5.7471264367816091E-3</v>
      </c>
      <c r="D102" s="4">
        <v>174</v>
      </c>
      <c r="E102" s="119">
        <v>0</v>
      </c>
      <c r="F102" s="119">
        <v>0</v>
      </c>
      <c r="G102" s="119">
        <v>0</v>
      </c>
      <c r="H102" s="119">
        <v>0</v>
      </c>
      <c r="I102" s="119">
        <v>0</v>
      </c>
      <c r="J102" s="119">
        <v>0</v>
      </c>
      <c r="K102" s="119">
        <v>1</v>
      </c>
      <c r="L102" s="119">
        <v>1</v>
      </c>
      <c r="M102" s="119">
        <v>1</v>
      </c>
      <c r="N102" s="119">
        <v>0</v>
      </c>
      <c r="O102" s="119">
        <v>0</v>
      </c>
      <c r="P102" s="119">
        <v>0</v>
      </c>
      <c r="Q102" s="119">
        <v>1</v>
      </c>
      <c r="R102" s="119">
        <v>0</v>
      </c>
      <c r="S102" s="119">
        <v>1</v>
      </c>
      <c r="T102" s="119">
        <v>0</v>
      </c>
      <c r="U102" s="119">
        <v>0</v>
      </c>
      <c r="V102" s="119">
        <v>1</v>
      </c>
      <c r="W102" s="119">
        <v>1</v>
      </c>
      <c r="X102" s="119">
        <v>1</v>
      </c>
      <c r="Y102" s="119">
        <v>0</v>
      </c>
      <c r="Z102" s="119">
        <v>1</v>
      </c>
      <c r="AA102" s="119">
        <v>1</v>
      </c>
      <c r="AB102" s="119">
        <v>1</v>
      </c>
      <c r="AC102" s="119">
        <v>1</v>
      </c>
      <c r="AD102" s="119">
        <v>0</v>
      </c>
      <c r="AE102" s="119">
        <v>0</v>
      </c>
      <c r="AF102" s="119">
        <v>0</v>
      </c>
      <c r="AG102" s="119">
        <v>0</v>
      </c>
      <c r="AH102" s="119">
        <v>1</v>
      </c>
      <c r="AI102" s="119">
        <v>1</v>
      </c>
      <c r="AJ102" s="119">
        <v>1</v>
      </c>
      <c r="AK102" s="119">
        <v>0</v>
      </c>
      <c r="AL102" s="1" t="s">
        <v>2005</v>
      </c>
      <c r="AM102" s="1">
        <v>4</v>
      </c>
      <c r="AN102" s="1">
        <v>6</v>
      </c>
      <c r="AO102" s="1">
        <v>3</v>
      </c>
      <c r="AP102" s="1">
        <v>2</v>
      </c>
    </row>
    <row r="103" spans="1:42" x14ac:dyDescent="0.2">
      <c r="A103" s="1" t="s">
        <v>2467</v>
      </c>
      <c r="B103" s="1" t="s">
        <v>2468</v>
      </c>
      <c r="C103" s="113">
        <v>7.6335877862595417E-3</v>
      </c>
      <c r="D103" s="4">
        <v>131</v>
      </c>
      <c r="E103" s="119">
        <v>1</v>
      </c>
      <c r="F103" s="119">
        <v>1</v>
      </c>
      <c r="G103" s="119">
        <v>1</v>
      </c>
      <c r="H103" s="119">
        <v>1</v>
      </c>
      <c r="I103" s="119">
        <v>0</v>
      </c>
      <c r="J103" s="119">
        <v>1</v>
      </c>
      <c r="K103" s="119">
        <v>0</v>
      </c>
      <c r="L103" s="119">
        <v>0</v>
      </c>
      <c r="M103" s="119">
        <v>0</v>
      </c>
      <c r="N103" s="119">
        <v>0</v>
      </c>
      <c r="O103" s="119">
        <v>1</v>
      </c>
      <c r="P103" s="119">
        <v>0</v>
      </c>
      <c r="Q103" s="119">
        <v>0</v>
      </c>
      <c r="R103" s="119">
        <v>1</v>
      </c>
      <c r="S103" s="119">
        <v>0</v>
      </c>
      <c r="T103" s="119">
        <v>0</v>
      </c>
      <c r="U103" s="119">
        <v>0</v>
      </c>
      <c r="V103" s="119">
        <v>0</v>
      </c>
      <c r="W103" s="119">
        <v>0</v>
      </c>
      <c r="X103" s="119">
        <v>0</v>
      </c>
      <c r="Y103" s="119">
        <v>0</v>
      </c>
      <c r="Z103" s="119">
        <v>0</v>
      </c>
      <c r="AA103" s="119">
        <v>0</v>
      </c>
      <c r="AB103" s="119">
        <v>0</v>
      </c>
      <c r="AC103" s="119">
        <v>0</v>
      </c>
      <c r="AD103" s="119">
        <v>1</v>
      </c>
      <c r="AE103" s="119">
        <v>0</v>
      </c>
      <c r="AF103" s="119">
        <v>0</v>
      </c>
      <c r="AG103" s="119">
        <v>0</v>
      </c>
      <c r="AH103" s="119">
        <v>0</v>
      </c>
      <c r="AI103" s="119">
        <v>0</v>
      </c>
      <c r="AJ103" s="119">
        <v>0</v>
      </c>
      <c r="AK103" s="119">
        <v>0</v>
      </c>
      <c r="AL103" s="1" t="s">
        <v>1974</v>
      </c>
      <c r="AM103" s="1">
        <v>6</v>
      </c>
      <c r="AN103" s="1">
        <v>0</v>
      </c>
      <c r="AO103" s="1">
        <v>0</v>
      </c>
      <c r="AP103" s="1">
        <v>2</v>
      </c>
    </row>
    <row r="104" spans="1:42" x14ac:dyDescent="0.2">
      <c r="A104" s="1" t="s">
        <v>2469</v>
      </c>
      <c r="B104" s="1" t="s">
        <v>2470</v>
      </c>
      <c r="C104" s="113">
        <v>6.4935064935064939E-3</v>
      </c>
      <c r="D104" s="4">
        <v>154</v>
      </c>
      <c r="E104" s="119">
        <v>0</v>
      </c>
      <c r="F104" s="119">
        <v>1</v>
      </c>
      <c r="G104" s="119">
        <v>1</v>
      </c>
      <c r="H104" s="119">
        <v>0</v>
      </c>
      <c r="I104" s="119">
        <v>0</v>
      </c>
      <c r="J104" s="119">
        <v>0</v>
      </c>
      <c r="K104" s="119">
        <v>0</v>
      </c>
      <c r="L104" s="119">
        <v>0</v>
      </c>
      <c r="M104" s="119">
        <v>1</v>
      </c>
      <c r="N104" s="119">
        <v>1</v>
      </c>
      <c r="O104" s="119">
        <v>0</v>
      </c>
      <c r="P104" s="119">
        <v>1</v>
      </c>
      <c r="Q104" s="119">
        <v>1</v>
      </c>
      <c r="R104" s="119">
        <v>0</v>
      </c>
      <c r="S104" s="119">
        <v>1</v>
      </c>
      <c r="T104" s="119">
        <v>1</v>
      </c>
      <c r="U104" s="119">
        <v>0</v>
      </c>
      <c r="V104" s="119">
        <v>1</v>
      </c>
      <c r="W104" s="119">
        <v>1</v>
      </c>
      <c r="X104" s="119">
        <v>1</v>
      </c>
      <c r="Y104" s="119">
        <v>1</v>
      </c>
      <c r="Z104" s="119">
        <v>1</v>
      </c>
      <c r="AA104" s="119">
        <v>1</v>
      </c>
      <c r="AB104" s="119">
        <v>1</v>
      </c>
      <c r="AC104" s="119">
        <v>1</v>
      </c>
      <c r="AD104" s="119">
        <v>1</v>
      </c>
      <c r="AE104" s="119">
        <v>1</v>
      </c>
      <c r="AF104" s="119">
        <v>0</v>
      </c>
      <c r="AG104" s="119">
        <v>1</v>
      </c>
      <c r="AH104" s="119">
        <v>1</v>
      </c>
      <c r="AI104" s="119">
        <v>0</v>
      </c>
      <c r="AJ104" s="119">
        <v>1</v>
      </c>
      <c r="AK104" s="119">
        <v>1</v>
      </c>
      <c r="AL104" s="1" t="s">
        <v>1986</v>
      </c>
      <c r="AM104" s="1">
        <v>5</v>
      </c>
      <c r="AN104" s="1">
        <v>8</v>
      </c>
      <c r="AO104" s="1">
        <v>3</v>
      </c>
      <c r="AP104" s="1">
        <v>6</v>
      </c>
    </row>
    <row r="105" spans="1:42" x14ac:dyDescent="0.2">
      <c r="A105" s="1" t="s">
        <v>2471</v>
      </c>
      <c r="B105" s="1" t="s">
        <v>2472</v>
      </c>
      <c r="C105" s="113">
        <v>8.4745762711864406E-3</v>
      </c>
      <c r="D105" s="4">
        <v>118</v>
      </c>
      <c r="E105" s="119">
        <v>0</v>
      </c>
      <c r="F105" s="119">
        <v>0</v>
      </c>
      <c r="G105" s="119">
        <v>0</v>
      </c>
      <c r="H105" s="119">
        <v>0</v>
      </c>
      <c r="I105" s="119">
        <v>0</v>
      </c>
      <c r="J105" s="119">
        <v>0</v>
      </c>
      <c r="K105" s="119">
        <v>0</v>
      </c>
      <c r="L105" s="119">
        <v>0</v>
      </c>
      <c r="M105" s="119">
        <v>0</v>
      </c>
      <c r="N105" s="119">
        <v>0</v>
      </c>
      <c r="O105" s="119">
        <v>0</v>
      </c>
      <c r="P105" s="119">
        <v>0</v>
      </c>
      <c r="Q105" s="119">
        <v>0</v>
      </c>
      <c r="R105" s="119">
        <v>0</v>
      </c>
      <c r="S105" s="119">
        <v>0</v>
      </c>
      <c r="T105" s="119">
        <v>0</v>
      </c>
      <c r="U105" s="119">
        <v>0</v>
      </c>
      <c r="V105" s="119">
        <v>0</v>
      </c>
      <c r="W105" s="119">
        <v>0</v>
      </c>
      <c r="X105" s="119">
        <v>0</v>
      </c>
      <c r="Y105" s="119">
        <v>0</v>
      </c>
      <c r="Z105" s="119">
        <v>0</v>
      </c>
      <c r="AA105" s="119">
        <v>0</v>
      </c>
      <c r="AB105" s="119">
        <v>0</v>
      </c>
      <c r="AC105" s="119">
        <v>0</v>
      </c>
      <c r="AD105" s="119">
        <v>0</v>
      </c>
      <c r="AE105" s="119">
        <v>0</v>
      </c>
      <c r="AF105" s="119">
        <v>0</v>
      </c>
      <c r="AG105" s="119">
        <v>0</v>
      </c>
      <c r="AH105" s="119">
        <v>0</v>
      </c>
      <c r="AI105" s="119">
        <v>0</v>
      </c>
      <c r="AJ105" s="119">
        <v>0</v>
      </c>
      <c r="AK105" s="119">
        <v>0</v>
      </c>
      <c r="AL105" s="1" t="s">
        <v>1982</v>
      </c>
      <c r="AM105" s="1">
        <v>0</v>
      </c>
      <c r="AN105" s="1">
        <v>0</v>
      </c>
      <c r="AO105" s="1">
        <v>0</v>
      </c>
      <c r="AP105" s="1">
        <v>0</v>
      </c>
    </row>
    <row r="106" spans="1:42" x14ac:dyDescent="0.2">
      <c r="A106" s="1" t="s">
        <v>2473</v>
      </c>
      <c r="B106" s="1" t="s">
        <v>2344</v>
      </c>
      <c r="C106" s="113">
        <v>7.575757575757576E-3</v>
      </c>
      <c r="D106" s="4">
        <v>132</v>
      </c>
      <c r="E106" s="119">
        <v>1</v>
      </c>
      <c r="F106" s="119">
        <v>1</v>
      </c>
      <c r="G106" s="119">
        <v>1</v>
      </c>
      <c r="H106" s="119">
        <v>1</v>
      </c>
      <c r="I106" s="119">
        <v>0</v>
      </c>
      <c r="J106" s="119">
        <v>1</v>
      </c>
      <c r="K106" s="119">
        <v>1</v>
      </c>
      <c r="L106" s="119">
        <v>1</v>
      </c>
      <c r="M106" s="119">
        <v>1</v>
      </c>
      <c r="N106" s="119">
        <v>1</v>
      </c>
      <c r="O106" s="119">
        <v>1</v>
      </c>
      <c r="P106" s="119">
        <v>1</v>
      </c>
      <c r="Q106" s="119">
        <v>1</v>
      </c>
      <c r="R106" s="119">
        <v>1</v>
      </c>
      <c r="S106" s="119">
        <v>0</v>
      </c>
      <c r="T106" s="119">
        <v>1</v>
      </c>
      <c r="U106" s="119">
        <v>0</v>
      </c>
      <c r="V106" s="119">
        <v>0</v>
      </c>
      <c r="W106" s="119">
        <v>0</v>
      </c>
      <c r="X106" s="119">
        <v>1</v>
      </c>
      <c r="Y106" s="119">
        <v>1</v>
      </c>
      <c r="Z106" s="119">
        <v>1</v>
      </c>
      <c r="AA106" s="119">
        <v>1</v>
      </c>
      <c r="AB106" s="119">
        <v>1</v>
      </c>
      <c r="AC106" s="119">
        <v>0</v>
      </c>
      <c r="AD106" s="119">
        <v>1</v>
      </c>
      <c r="AE106" s="119">
        <v>1</v>
      </c>
      <c r="AF106" s="119">
        <v>1</v>
      </c>
      <c r="AG106" s="119">
        <v>1</v>
      </c>
      <c r="AH106" s="119">
        <v>1</v>
      </c>
      <c r="AI106" s="119">
        <v>1</v>
      </c>
      <c r="AJ106" s="119">
        <v>1</v>
      </c>
      <c r="AK106" s="119">
        <v>0</v>
      </c>
      <c r="AL106" s="1" t="s">
        <v>1975</v>
      </c>
      <c r="AM106" s="1">
        <v>11</v>
      </c>
      <c r="AN106" s="1">
        <v>4</v>
      </c>
      <c r="AO106" s="1">
        <v>5</v>
      </c>
      <c r="AP106" s="1">
        <v>6</v>
      </c>
    </row>
    <row r="107" spans="1:42" x14ac:dyDescent="0.2">
      <c r="A107" s="1" t="s">
        <v>2474</v>
      </c>
      <c r="B107" s="1" t="s">
        <v>2087</v>
      </c>
      <c r="C107" s="113">
        <v>5.1282051282051282E-3</v>
      </c>
      <c r="D107" s="4">
        <v>195</v>
      </c>
      <c r="E107" s="119">
        <v>0</v>
      </c>
      <c r="F107" s="119">
        <v>0</v>
      </c>
      <c r="G107" s="119">
        <v>0</v>
      </c>
      <c r="H107" s="119">
        <v>0</v>
      </c>
      <c r="I107" s="119">
        <v>0</v>
      </c>
      <c r="J107" s="119">
        <v>1</v>
      </c>
      <c r="K107" s="119">
        <v>0</v>
      </c>
      <c r="L107" s="119">
        <v>0</v>
      </c>
      <c r="M107" s="119">
        <v>1</v>
      </c>
      <c r="N107" s="119">
        <v>0</v>
      </c>
      <c r="O107" s="119">
        <v>0</v>
      </c>
      <c r="P107" s="119">
        <v>0</v>
      </c>
      <c r="Q107" s="119">
        <v>0</v>
      </c>
      <c r="R107" s="119">
        <v>0</v>
      </c>
      <c r="S107" s="119">
        <v>0</v>
      </c>
      <c r="T107" s="119">
        <v>0</v>
      </c>
      <c r="U107" s="119">
        <v>0</v>
      </c>
      <c r="V107" s="119">
        <v>0</v>
      </c>
      <c r="W107" s="119">
        <v>0</v>
      </c>
      <c r="X107" s="119">
        <v>0</v>
      </c>
      <c r="Y107" s="119">
        <v>0</v>
      </c>
      <c r="Z107" s="119">
        <v>0</v>
      </c>
      <c r="AA107" s="119">
        <v>1</v>
      </c>
      <c r="AB107" s="119">
        <v>0</v>
      </c>
      <c r="AC107" s="119">
        <v>0</v>
      </c>
      <c r="AD107" s="119">
        <v>0</v>
      </c>
      <c r="AE107" s="119">
        <v>0</v>
      </c>
      <c r="AF107" s="119">
        <v>0</v>
      </c>
      <c r="AG107" s="119">
        <v>0</v>
      </c>
      <c r="AH107" s="119">
        <v>0</v>
      </c>
      <c r="AI107" s="119">
        <v>0</v>
      </c>
      <c r="AJ107" s="119">
        <v>0</v>
      </c>
      <c r="AK107" s="119">
        <v>0</v>
      </c>
      <c r="AL107" s="1" t="s">
        <v>2003</v>
      </c>
      <c r="AM107" s="1">
        <v>2</v>
      </c>
      <c r="AN107" s="1">
        <v>1</v>
      </c>
      <c r="AO107" s="1">
        <v>0</v>
      </c>
      <c r="AP107" s="1">
        <v>0</v>
      </c>
    </row>
    <row r="108" spans="1:42" x14ac:dyDescent="0.2">
      <c r="A108" s="1" t="s">
        <v>2475</v>
      </c>
      <c r="B108" s="1" t="s">
        <v>2476</v>
      </c>
      <c r="C108" s="113">
        <v>5.5865921787709499E-3</v>
      </c>
      <c r="D108" s="4">
        <v>179</v>
      </c>
      <c r="E108" s="119">
        <v>0</v>
      </c>
      <c r="F108" s="119">
        <v>0</v>
      </c>
      <c r="G108" s="119">
        <v>0</v>
      </c>
      <c r="H108" s="119">
        <v>0</v>
      </c>
      <c r="I108" s="119">
        <v>0</v>
      </c>
      <c r="J108" s="119">
        <v>0</v>
      </c>
      <c r="K108" s="119">
        <v>0</v>
      </c>
      <c r="L108" s="119">
        <v>0</v>
      </c>
      <c r="M108" s="119">
        <v>0</v>
      </c>
      <c r="N108" s="119">
        <v>0</v>
      </c>
      <c r="O108" s="119">
        <v>0</v>
      </c>
      <c r="P108" s="119">
        <v>0</v>
      </c>
      <c r="Q108" s="119">
        <v>0</v>
      </c>
      <c r="R108" s="119">
        <v>0</v>
      </c>
      <c r="S108" s="119">
        <v>1</v>
      </c>
      <c r="T108" s="119">
        <v>0</v>
      </c>
      <c r="U108" s="119">
        <v>1</v>
      </c>
      <c r="V108" s="119">
        <v>0</v>
      </c>
      <c r="W108" s="119">
        <v>0</v>
      </c>
      <c r="X108" s="119">
        <v>0</v>
      </c>
      <c r="Y108" s="119">
        <v>0</v>
      </c>
      <c r="Z108" s="119">
        <v>0</v>
      </c>
      <c r="AA108" s="119">
        <v>0</v>
      </c>
      <c r="AB108" s="119">
        <v>0</v>
      </c>
      <c r="AC108" s="119">
        <v>1</v>
      </c>
      <c r="AD108" s="119">
        <v>0</v>
      </c>
      <c r="AE108" s="119">
        <v>0</v>
      </c>
      <c r="AF108" s="119">
        <v>0</v>
      </c>
      <c r="AG108" s="119">
        <v>0</v>
      </c>
      <c r="AH108" s="119">
        <v>0</v>
      </c>
      <c r="AI108" s="119">
        <v>0</v>
      </c>
      <c r="AJ108" s="119">
        <v>0</v>
      </c>
      <c r="AK108" s="119">
        <v>0</v>
      </c>
      <c r="AL108" s="1" t="s">
        <v>2036</v>
      </c>
      <c r="AM108" s="1">
        <v>0</v>
      </c>
      <c r="AN108" s="1">
        <v>3</v>
      </c>
      <c r="AO108" s="1">
        <v>0</v>
      </c>
      <c r="AP108" s="1">
        <v>0</v>
      </c>
    </row>
    <row r="109" spans="1:42" x14ac:dyDescent="0.2">
      <c r="A109" s="1" t="s">
        <v>2477</v>
      </c>
      <c r="B109" s="1" t="s">
        <v>2478</v>
      </c>
      <c r="C109" s="113">
        <v>5.263157894736842E-3</v>
      </c>
      <c r="D109" s="4">
        <v>190</v>
      </c>
      <c r="E109" s="119">
        <v>0</v>
      </c>
      <c r="F109" s="119">
        <v>0</v>
      </c>
      <c r="G109" s="119">
        <v>0</v>
      </c>
      <c r="H109" s="119">
        <v>0</v>
      </c>
      <c r="I109" s="119">
        <v>0</v>
      </c>
      <c r="J109" s="119">
        <v>0</v>
      </c>
      <c r="K109" s="119">
        <v>0</v>
      </c>
      <c r="L109" s="119">
        <v>0</v>
      </c>
      <c r="M109" s="119">
        <v>0</v>
      </c>
      <c r="N109" s="119">
        <v>1</v>
      </c>
      <c r="O109" s="119">
        <v>0</v>
      </c>
      <c r="P109" s="119">
        <v>0</v>
      </c>
      <c r="Q109" s="119">
        <v>0</v>
      </c>
      <c r="R109" s="119">
        <v>0</v>
      </c>
      <c r="S109" s="119">
        <v>1</v>
      </c>
      <c r="T109" s="119">
        <v>0</v>
      </c>
      <c r="U109" s="119">
        <v>1</v>
      </c>
      <c r="V109" s="119">
        <v>1</v>
      </c>
      <c r="W109" s="119">
        <v>0</v>
      </c>
      <c r="X109" s="119">
        <v>0</v>
      </c>
      <c r="Y109" s="119">
        <v>0</v>
      </c>
      <c r="Z109" s="119">
        <v>0</v>
      </c>
      <c r="AA109" s="119">
        <v>0</v>
      </c>
      <c r="AB109" s="119">
        <v>0</v>
      </c>
      <c r="AC109" s="119">
        <v>1</v>
      </c>
      <c r="AD109" s="119">
        <v>1</v>
      </c>
      <c r="AE109" s="119">
        <v>0</v>
      </c>
      <c r="AF109" s="119">
        <v>0</v>
      </c>
      <c r="AG109" s="119">
        <v>0</v>
      </c>
      <c r="AH109" s="119">
        <v>1</v>
      </c>
      <c r="AI109" s="119">
        <v>0</v>
      </c>
      <c r="AJ109" s="119">
        <v>1</v>
      </c>
      <c r="AK109" s="119">
        <v>1</v>
      </c>
      <c r="AL109" s="1" t="s">
        <v>1978</v>
      </c>
      <c r="AM109" s="1">
        <v>0</v>
      </c>
      <c r="AN109" s="1">
        <v>6</v>
      </c>
      <c r="AO109" s="1">
        <v>1</v>
      </c>
      <c r="AP109" s="1">
        <v>2</v>
      </c>
    </row>
    <row r="110" spans="1:42" x14ac:dyDescent="0.2">
      <c r="A110" s="1" t="s">
        <v>2479</v>
      </c>
      <c r="B110" s="1" t="s">
        <v>2105</v>
      </c>
      <c r="C110" s="113">
        <v>5.076142131979695E-3</v>
      </c>
      <c r="D110" s="4">
        <v>197</v>
      </c>
      <c r="E110" s="119">
        <v>0</v>
      </c>
      <c r="F110" s="119">
        <v>0</v>
      </c>
      <c r="G110" s="119">
        <v>0</v>
      </c>
      <c r="H110" s="119">
        <v>0</v>
      </c>
      <c r="I110" s="119">
        <v>0</v>
      </c>
      <c r="J110" s="119">
        <v>0</v>
      </c>
      <c r="K110" s="119">
        <v>0</v>
      </c>
      <c r="L110" s="119">
        <v>0</v>
      </c>
      <c r="M110" s="119">
        <v>0</v>
      </c>
      <c r="N110" s="119">
        <v>0</v>
      </c>
      <c r="O110" s="119">
        <v>0</v>
      </c>
      <c r="P110" s="119">
        <v>0</v>
      </c>
      <c r="Q110" s="119">
        <v>0</v>
      </c>
      <c r="R110" s="119">
        <v>0</v>
      </c>
      <c r="S110" s="119">
        <v>1</v>
      </c>
      <c r="T110" s="119">
        <v>0</v>
      </c>
      <c r="U110" s="119">
        <v>1</v>
      </c>
      <c r="V110" s="119">
        <v>0</v>
      </c>
      <c r="W110" s="119">
        <v>1</v>
      </c>
      <c r="X110" s="119">
        <v>1</v>
      </c>
      <c r="Y110" s="119">
        <v>0</v>
      </c>
      <c r="Z110" s="119">
        <v>0</v>
      </c>
      <c r="AA110" s="119">
        <v>0</v>
      </c>
      <c r="AB110" s="119">
        <v>0</v>
      </c>
      <c r="AC110" s="119">
        <v>0</v>
      </c>
      <c r="AD110" s="119">
        <v>1</v>
      </c>
      <c r="AE110" s="119">
        <v>0</v>
      </c>
      <c r="AF110" s="119">
        <v>1</v>
      </c>
      <c r="AG110" s="119">
        <v>0</v>
      </c>
      <c r="AH110" s="119">
        <v>1</v>
      </c>
      <c r="AI110" s="119">
        <v>0</v>
      </c>
      <c r="AJ110" s="119">
        <v>1</v>
      </c>
      <c r="AK110" s="119">
        <v>0</v>
      </c>
      <c r="AL110" s="1" t="s">
        <v>1992</v>
      </c>
      <c r="AM110" s="1">
        <v>0</v>
      </c>
      <c r="AN110" s="1">
        <v>4</v>
      </c>
      <c r="AO110" s="1">
        <v>3</v>
      </c>
      <c r="AP110" s="1">
        <v>1</v>
      </c>
    </row>
    <row r="111" spans="1:42" x14ac:dyDescent="0.2">
      <c r="A111" s="1" t="s">
        <v>2480</v>
      </c>
      <c r="B111" s="1" t="s">
        <v>2025</v>
      </c>
      <c r="C111" s="113">
        <v>0.01</v>
      </c>
      <c r="D111" s="4">
        <v>100</v>
      </c>
      <c r="E111" s="119">
        <v>1</v>
      </c>
      <c r="F111" s="119">
        <v>1</v>
      </c>
      <c r="G111" s="119">
        <v>1</v>
      </c>
      <c r="H111" s="119">
        <v>1</v>
      </c>
      <c r="I111" s="119">
        <v>1</v>
      </c>
      <c r="J111" s="119">
        <v>1</v>
      </c>
      <c r="K111" s="119">
        <v>1</v>
      </c>
      <c r="L111" s="119">
        <v>1</v>
      </c>
      <c r="M111" s="119">
        <v>0</v>
      </c>
      <c r="N111" s="119">
        <v>0</v>
      </c>
      <c r="O111" s="119">
        <v>1</v>
      </c>
      <c r="P111" s="119">
        <v>0</v>
      </c>
      <c r="Q111" s="119">
        <v>1</v>
      </c>
      <c r="R111" s="119">
        <v>1</v>
      </c>
      <c r="S111" s="119">
        <v>0</v>
      </c>
      <c r="T111" s="119">
        <v>1</v>
      </c>
      <c r="U111" s="119">
        <v>0</v>
      </c>
      <c r="V111" s="119">
        <v>1</v>
      </c>
      <c r="W111" s="119">
        <v>0</v>
      </c>
      <c r="X111" s="119">
        <v>1</v>
      </c>
      <c r="Y111" s="119">
        <v>1</v>
      </c>
      <c r="Z111" s="119">
        <v>1</v>
      </c>
      <c r="AA111" s="119">
        <v>0</v>
      </c>
      <c r="AB111" s="119">
        <v>1</v>
      </c>
      <c r="AC111" s="119">
        <v>0</v>
      </c>
      <c r="AD111" s="119">
        <v>1</v>
      </c>
      <c r="AE111" s="119">
        <v>1</v>
      </c>
      <c r="AF111" s="119">
        <v>1</v>
      </c>
      <c r="AG111" s="119">
        <v>1</v>
      </c>
      <c r="AH111" s="119">
        <v>1</v>
      </c>
      <c r="AI111" s="119">
        <v>0</v>
      </c>
      <c r="AJ111" s="119">
        <v>0</v>
      </c>
      <c r="AK111" s="119">
        <v>0</v>
      </c>
      <c r="AL111" s="1" t="s">
        <v>1977</v>
      </c>
      <c r="AM111" s="1">
        <v>10</v>
      </c>
      <c r="AN111" s="1">
        <v>2</v>
      </c>
      <c r="AO111" s="1">
        <v>3</v>
      </c>
      <c r="AP111" s="1">
        <v>7</v>
      </c>
    </row>
    <row r="112" spans="1:42" x14ac:dyDescent="0.2">
      <c r="A112" s="1" t="s">
        <v>2481</v>
      </c>
      <c r="B112" s="1" t="s">
        <v>2482</v>
      </c>
      <c r="C112" s="113">
        <v>5.4644808743169399E-3</v>
      </c>
      <c r="D112" s="4">
        <v>183</v>
      </c>
      <c r="E112" s="119">
        <v>0</v>
      </c>
      <c r="F112" s="119">
        <v>0</v>
      </c>
      <c r="G112" s="119">
        <v>0</v>
      </c>
      <c r="H112" s="119">
        <v>0</v>
      </c>
      <c r="I112" s="119">
        <v>0</v>
      </c>
      <c r="J112" s="119">
        <v>0</v>
      </c>
      <c r="K112" s="119">
        <v>0</v>
      </c>
      <c r="L112" s="119">
        <v>0</v>
      </c>
      <c r="M112" s="119">
        <v>0</v>
      </c>
      <c r="N112" s="119">
        <v>0</v>
      </c>
      <c r="O112" s="119">
        <v>0</v>
      </c>
      <c r="P112" s="119">
        <v>0</v>
      </c>
      <c r="Q112" s="119">
        <v>0</v>
      </c>
      <c r="R112" s="119">
        <v>0</v>
      </c>
      <c r="S112" s="119">
        <v>0</v>
      </c>
      <c r="T112" s="119">
        <v>0</v>
      </c>
      <c r="U112" s="119">
        <v>0</v>
      </c>
      <c r="V112" s="119">
        <v>0</v>
      </c>
      <c r="W112" s="119">
        <v>0</v>
      </c>
      <c r="X112" s="119">
        <v>0</v>
      </c>
      <c r="Y112" s="119">
        <v>0</v>
      </c>
      <c r="Z112" s="119">
        <v>0</v>
      </c>
      <c r="AA112" s="119">
        <v>0</v>
      </c>
      <c r="AB112" s="119">
        <v>0</v>
      </c>
      <c r="AC112" s="119">
        <v>1</v>
      </c>
      <c r="AD112" s="119">
        <v>0</v>
      </c>
      <c r="AE112" s="119">
        <v>0</v>
      </c>
      <c r="AF112" s="119">
        <v>1</v>
      </c>
      <c r="AG112" s="119">
        <v>0</v>
      </c>
      <c r="AH112" s="119">
        <v>0</v>
      </c>
      <c r="AI112" s="119">
        <v>0</v>
      </c>
      <c r="AJ112" s="119">
        <v>1</v>
      </c>
      <c r="AK112" s="119">
        <v>0</v>
      </c>
      <c r="AL112" s="1" t="s">
        <v>2036</v>
      </c>
      <c r="AM112" s="1">
        <v>0</v>
      </c>
      <c r="AN112" s="1">
        <v>1</v>
      </c>
      <c r="AO112" s="1">
        <v>2</v>
      </c>
      <c r="AP112" s="1">
        <v>0</v>
      </c>
    </row>
    <row r="113" spans="1:42" x14ac:dyDescent="0.2">
      <c r="A113" s="1" t="s">
        <v>2483</v>
      </c>
      <c r="B113" s="1" t="s">
        <v>2222</v>
      </c>
      <c r="C113" s="113">
        <v>6.993006993006993E-3</v>
      </c>
      <c r="D113" s="4">
        <v>143</v>
      </c>
      <c r="E113" s="119">
        <v>1</v>
      </c>
      <c r="F113" s="119">
        <v>1</v>
      </c>
      <c r="G113" s="119">
        <v>1</v>
      </c>
      <c r="H113" s="119">
        <v>0</v>
      </c>
      <c r="I113" s="119">
        <v>1</v>
      </c>
      <c r="J113" s="119">
        <v>1</v>
      </c>
      <c r="K113" s="119">
        <v>1</v>
      </c>
      <c r="L113" s="119">
        <v>1</v>
      </c>
      <c r="M113" s="119">
        <v>1</v>
      </c>
      <c r="N113" s="119">
        <v>1</v>
      </c>
      <c r="O113" s="119">
        <v>1</v>
      </c>
      <c r="P113" s="119">
        <v>1</v>
      </c>
      <c r="Q113" s="119">
        <v>0</v>
      </c>
      <c r="R113" s="119">
        <v>1</v>
      </c>
      <c r="S113" s="119">
        <v>1</v>
      </c>
      <c r="T113" s="119">
        <v>1</v>
      </c>
      <c r="U113" s="119">
        <v>1</v>
      </c>
      <c r="V113" s="119">
        <v>1</v>
      </c>
      <c r="W113" s="119">
        <v>1</v>
      </c>
      <c r="X113" s="119">
        <v>1</v>
      </c>
      <c r="Y113" s="119">
        <v>1</v>
      </c>
      <c r="Z113" s="119">
        <v>1</v>
      </c>
      <c r="AA113" s="119">
        <v>1</v>
      </c>
      <c r="AB113" s="119">
        <v>1</v>
      </c>
      <c r="AC113" s="119">
        <v>0</v>
      </c>
      <c r="AD113" s="119">
        <v>1</v>
      </c>
      <c r="AE113" s="119">
        <v>1</v>
      </c>
      <c r="AF113" s="119">
        <v>1</v>
      </c>
      <c r="AG113" s="119">
        <v>1</v>
      </c>
      <c r="AH113" s="119">
        <v>1</v>
      </c>
      <c r="AI113" s="119">
        <v>0</v>
      </c>
      <c r="AJ113" s="119">
        <v>1</v>
      </c>
      <c r="AK113" s="119">
        <v>1</v>
      </c>
      <c r="AL113" s="1" t="s">
        <v>2005</v>
      </c>
      <c r="AM113" s="1">
        <v>11</v>
      </c>
      <c r="AN113" s="1">
        <v>8</v>
      </c>
      <c r="AO113" s="1">
        <v>4</v>
      </c>
      <c r="AP113" s="1">
        <v>6</v>
      </c>
    </row>
    <row r="114" spans="1:42" x14ac:dyDescent="0.2">
      <c r="A114" s="1" t="s">
        <v>2484</v>
      </c>
      <c r="B114" s="1" t="s">
        <v>2485</v>
      </c>
      <c r="C114" s="113">
        <v>5.235602094240838E-3</v>
      </c>
      <c r="D114" s="4">
        <v>191</v>
      </c>
      <c r="E114" s="119">
        <v>1</v>
      </c>
      <c r="F114" s="119">
        <v>0</v>
      </c>
      <c r="G114" s="119">
        <v>0</v>
      </c>
      <c r="H114" s="119">
        <v>0</v>
      </c>
      <c r="I114" s="119">
        <v>1</v>
      </c>
      <c r="J114" s="119">
        <v>0</v>
      </c>
      <c r="K114" s="119">
        <v>0</v>
      </c>
      <c r="L114" s="119">
        <v>0</v>
      </c>
      <c r="M114" s="119">
        <v>1</v>
      </c>
      <c r="N114" s="119">
        <v>1</v>
      </c>
      <c r="O114" s="119">
        <v>0</v>
      </c>
      <c r="P114" s="119">
        <v>0</v>
      </c>
      <c r="Q114" s="119">
        <v>0</v>
      </c>
      <c r="R114" s="119">
        <v>0</v>
      </c>
      <c r="S114" s="119">
        <v>0</v>
      </c>
      <c r="T114" s="119">
        <v>0</v>
      </c>
      <c r="U114" s="119">
        <v>0</v>
      </c>
      <c r="V114" s="119">
        <v>0</v>
      </c>
      <c r="W114" s="119">
        <v>1</v>
      </c>
      <c r="X114" s="119">
        <v>0</v>
      </c>
      <c r="Y114" s="119">
        <v>1</v>
      </c>
      <c r="Z114" s="119">
        <v>1</v>
      </c>
      <c r="AA114" s="119">
        <v>0</v>
      </c>
      <c r="AB114" s="119">
        <v>0</v>
      </c>
      <c r="AC114" s="119">
        <v>0</v>
      </c>
      <c r="AD114" s="119">
        <v>0</v>
      </c>
      <c r="AE114" s="119">
        <v>0</v>
      </c>
      <c r="AF114" s="119">
        <v>0</v>
      </c>
      <c r="AG114" s="119">
        <v>0</v>
      </c>
      <c r="AH114" s="119">
        <v>0</v>
      </c>
      <c r="AI114" s="119">
        <v>0</v>
      </c>
      <c r="AJ114" s="119">
        <v>1</v>
      </c>
      <c r="AK114" s="119">
        <v>0</v>
      </c>
      <c r="AL114" s="1" t="s">
        <v>1986</v>
      </c>
      <c r="AM114" s="1">
        <v>3</v>
      </c>
      <c r="AN114" s="1">
        <v>3</v>
      </c>
      <c r="AO114" s="1">
        <v>1</v>
      </c>
      <c r="AP114" s="1">
        <v>1</v>
      </c>
    </row>
    <row r="115" spans="1:42" x14ac:dyDescent="0.2">
      <c r="A115" s="1" t="s">
        <v>2486</v>
      </c>
      <c r="B115" s="1" t="s">
        <v>2119</v>
      </c>
      <c r="C115" s="113">
        <v>5.263157894736842E-3</v>
      </c>
      <c r="D115" s="4">
        <v>190</v>
      </c>
      <c r="E115" s="119">
        <v>0</v>
      </c>
      <c r="F115" s="119">
        <v>0</v>
      </c>
      <c r="G115" s="119">
        <v>0</v>
      </c>
      <c r="H115" s="119">
        <v>0</v>
      </c>
      <c r="I115" s="119">
        <v>0</v>
      </c>
      <c r="J115" s="119">
        <v>0</v>
      </c>
      <c r="K115" s="119">
        <v>0</v>
      </c>
      <c r="L115" s="119">
        <v>0</v>
      </c>
      <c r="M115" s="119">
        <v>0</v>
      </c>
      <c r="N115" s="119">
        <v>0</v>
      </c>
      <c r="O115" s="119">
        <v>0</v>
      </c>
      <c r="P115" s="119">
        <v>0</v>
      </c>
      <c r="Q115" s="119">
        <v>0</v>
      </c>
      <c r="R115" s="119">
        <v>0</v>
      </c>
      <c r="S115" s="119">
        <v>0</v>
      </c>
      <c r="T115" s="119">
        <v>0</v>
      </c>
      <c r="U115" s="119">
        <v>0</v>
      </c>
      <c r="V115" s="119">
        <v>0</v>
      </c>
      <c r="W115" s="119">
        <v>1</v>
      </c>
      <c r="X115" s="119">
        <v>0</v>
      </c>
      <c r="Y115" s="119">
        <v>0</v>
      </c>
      <c r="Z115" s="119">
        <v>1</v>
      </c>
      <c r="AA115" s="119">
        <v>0</v>
      </c>
      <c r="AB115" s="119">
        <v>0</v>
      </c>
      <c r="AC115" s="119">
        <v>0</v>
      </c>
      <c r="AD115" s="119">
        <v>0</v>
      </c>
      <c r="AE115" s="119">
        <v>0</v>
      </c>
      <c r="AF115" s="119">
        <v>0</v>
      </c>
      <c r="AG115" s="119">
        <v>0</v>
      </c>
      <c r="AH115" s="119">
        <v>1</v>
      </c>
      <c r="AI115" s="119">
        <v>0</v>
      </c>
      <c r="AJ115" s="119">
        <v>0</v>
      </c>
      <c r="AK115" s="119">
        <v>0</v>
      </c>
      <c r="AL115" s="1" t="s">
        <v>1981</v>
      </c>
      <c r="AM115" s="1">
        <v>0</v>
      </c>
      <c r="AN115" s="1">
        <v>3</v>
      </c>
      <c r="AO115" s="1">
        <v>0</v>
      </c>
      <c r="AP115" s="1">
        <v>0</v>
      </c>
    </row>
    <row r="116" spans="1:42" x14ac:dyDescent="0.2">
      <c r="A116" s="1" t="s">
        <v>2487</v>
      </c>
      <c r="B116" s="1" t="s">
        <v>2488</v>
      </c>
      <c r="C116" s="113">
        <v>5.5555555555555558E-3</v>
      </c>
      <c r="D116" s="4">
        <v>180</v>
      </c>
      <c r="E116" s="119">
        <v>0</v>
      </c>
      <c r="F116" s="119">
        <v>0</v>
      </c>
      <c r="G116" s="119">
        <v>0</v>
      </c>
      <c r="H116" s="119">
        <v>0</v>
      </c>
      <c r="I116" s="119">
        <v>0</v>
      </c>
      <c r="J116" s="119">
        <v>0</v>
      </c>
      <c r="K116" s="119">
        <v>0</v>
      </c>
      <c r="L116" s="119">
        <v>0</v>
      </c>
      <c r="M116" s="119">
        <v>0</v>
      </c>
      <c r="N116" s="119">
        <v>0</v>
      </c>
      <c r="O116" s="119">
        <v>0</v>
      </c>
      <c r="P116" s="119">
        <v>0</v>
      </c>
      <c r="Q116" s="119">
        <v>0</v>
      </c>
      <c r="R116" s="119">
        <v>0</v>
      </c>
      <c r="S116" s="119">
        <v>0</v>
      </c>
      <c r="T116" s="119">
        <v>0</v>
      </c>
      <c r="U116" s="119">
        <v>0</v>
      </c>
      <c r="V116" s="119">
        <v>0</v>
      </c>
      <c r="W116" s="119">
        <v>0</v>
      </c>
      <c r="X116" s="119">
        <v>0</v>
      </c>
      <c r="Y116" s="119">
        <v>0</v>
      </c>
      <c r="Z116" s="119">
        <v>0</v>
      </c>
      <c r="AA116" s="119">
        <v>0</v>
      </c>
      <c r="AB116" s="119">
        <v>0</v>
      </c>
      <c r="AC116" s="119">
        <v>0</v>
      </c>
      <c r="AD116" s="119">
        <v>0</v>
      </c>
      <c r="AE116" s="119">
        <v>0</v>
      </c>
      <c r="AF116" s="119">
        <v>0</v>
      </c>
      <c r="AG116" s="119">
        <v>0</v>
      </c>
      <c r="AH116" s="119">
        <v>0</v>
      </c>
      <c r="AI116" s="119">
        <v>0</v>
      </c>
      <c r="AJ116" s="119">
        <v>0</v>
      </c>
      <c r="AK116" s="119">
        <v>0</v>
      </c>
      <c r="AL116" s="1" t="s">
        <v>2036</v>
      </c>
      <c r="AM116" s="1">
        <v>0</v>
      </c>
      <c r="AN116" s="1">
        <v>0</v>
      </c>
      <c r="AO116" s="1">
        <v>0</v>
      </c>
      <c r="AP116" s="1">
        <v>0</v>
      </c>
    </row>
    <row r="117" spans="1:42" x14ac:dyDescent="0.2">
      <c r="A117" s="1" t="s">
        <v>2489</v>
      </c>
      <c r="B117" s="1" t="s">
        <v>2341</v>
      </c>
      <c r="C117" s="113">
        <v>8.1967213114754103E-3</v>
      </c>
      <c r="D117" s="4">
        <v>122</v>
      </c>
      <c r="E117" s="119">
        <v>1</v>
      </c>
      <c r="F117" s="119">
        <v>1</v>
      </c>
      <c r="G117" s="119">
        <v>1</v>
      </c>
      <c r="H117" s="119">
        <v>1</v>
      </c>
      <c r="I117" s="119">
        <v>0</v>
      </c>
      <c r="J117" s="119">
        <v>1</v>
      </c>
      <c r="K117" s="119">
        <v>0</v>
      </c>
      <c r="L117" s="119">
        <v>1</v>
      </c>
      <c r="M117" s="119">
        <v>0</v>
      </c>
      <c r="N117" s="119">
        <v>0</v>
      </c>
      <c r="O117" s="119">
        <v>1</v>
      </c>
      <c r="P117" s="119">
        <v>1</v>
      </c>
      <c r="Q117" s="119">
        <v>0</v>
      </c>
      <c r="R117" s="119">
        <v>1</v>
      </c>
      <c r="S117" s="119">
        <v>0</v>
      </c>
      <c r="T117" s="119">
        <v>0</v>
      </c>
      <c r="U117" s="119">
        <v>0</v>
      </c>
      <c r="V117" s="119">
        <v>0</v>
      </c>
      <c r="W117" s="119">
        <v>1</v>
      </c>
      <c r="X117" s="119">
        <v>0</v>
      </c>
      <c r="Y117" s="119">
        <v>0</v>
      </c>
      <c r="Z117" s="119">
        <v>0</v>
      </c>
      <c r="AA117" s="119">
        <v>0</v>
      </c>
      <c r="AB117" s="119">
        <v>0</v>
      </c>
      <c r="AC117" s="119">
        <v>0</v>
      </c>
      <c r="AD117" s="119">
        <v>0</v>
      </c>
      <c r="AE117" s="119">
        <v>0</v>
      </c>
      <c r="AF117" s="119">
        <v>1</v>
      </c>
      <c r="AG117" s="119">
        <v>1</v>
      </c>
      <c r="AH117" s="119">
        <v>0</v>
      </c>
      <c r="AI117" s="119">
        <v>1</v>
      </c>
      <c r="AJ117" s="119">
        <v>0</v>
      </c>
      <c r="AK117" s="119">
        <v>0</v>
      </c>
      <c r="AL117" s="1" t="s">
        <v>1986</v>
      </c>
      <c r="AM117" s="1">
        <v>8</v>
      </c>
      <c r="AN117" s="1">
        <v>1</v>
      </c>
      <c r="AO117" s="1">
        <v>3</v>
      </c>
      <c r="AP117" s="1">
        <v>1</v>
      </c>
    </row>
    <row r="118" spans="1:42" x14ac:dyDescent="0.2">
      <c r="A118" s="1" t="s">
        <v>2490</v>
      </c>
      <c r="B118" s="1" t="s">
        <v>2491</v>
      </c>
      <c r="C118" s="113">
        <v>7.8125E-3</v>
      </c>
      <c r="D118" s="4">
        <v>128</v>
      </c>
      <c r="E118" s="119">
        <v>1</v>
      </c>
      <c r="F118" s="119">
        <v>1</v>
      </c>
      <c r="G118" s="119">
        <v>1</v>
      </c>
      <c r="H118" s="119">
        <v>1</v>
      </c>
      <c r="I118" s="119">
        <v>1</v>
      </c>
      <c r="J118" s="119">
        <v>1</v>
      </c>
      <c r="K118" s="119">
        <v>1</v>
      </c>
      <c r="L118" s="119">
        <v>1</v>
      </c>
      <c r="M118" s="119">
        <v>0</v>
      </c>
      <c r="N118" s="119">
        <v>0</v>
      </c>
      <c r="O118" s="119">
        <v>1</v>
      </c>
      <c r="P118" s="119">
        <v>1</v>
      </c>
      <c r="Q118" s="119">
        <v>1</v>
      </c>
      <c r="R118" s="119">
        <v>1</v>
      </c>
      <c r="S118" s="119">
        <v>0</v>
      </c>
      <c r="T118" s="119">
        <v>1</v>
      </c>
      <c r="U118" s="119">
        <v>0</v>
      </c>
      <c r="V118" s="119">
        <v>0</v>
      </c>
      <c r="W118" s="119">
        <v>1</v>
      </c>
      <c r="X118" s="119">
        <v>0</v>
      </c>
      <c r="Y118" s="119">
        <v>1</v>
      </c>
      <c r="Z118" s="119">
        <v>0</v>
      </c>
      <c r="AA118" s="119">
        <v>1</v>
      </c>
      <c r="AB118" s="119">
        <v>0</v>
      </c>
      <c r="AC118" s="119">
        <v>0</v>
      </c>
      <c r="AD118" s="119">
        <v>1</v>
      </c>
      <c r="AE118" s="119">
        <v>1</v>
      </c>
      <c r="AF118" s="119">
        <v>1</v>
      </c>
      <c r="AG118" s="119">
        <v>1</v>
      </c>
      <c r="AH118" s="119">
        <v>0</v>
      </c>
      <c r="AI118" s="119">
        <v>1</v>
      </c>
      <c r="AJ118" s="119">
        <v>0</v>
      </c>
      <c r="AK118" s="119">
        <v>1</v>
      </c>
      <c r="AL118" s="1" t="s">
        <v>1976</v>
      </c>
      <c r="AM118" s="1">
        <v>11</v>
      </c>
      <c r="AN118" s="1">
        <v>3</v>
      </c>
      <c r="AO118" s="1">
        <v>3</v>
      </c>
      <c r="AP118" s="1">
        <v>5</v>
      </c>
    </row>
    <row r="119" spans="1:42" x14ac:dyDescent="0.2">
      <c r="A119" s="1" t="s">
        <v>2492</v>
      </c>
      <c r="B119" s="1" t="s">
        <v>2355</v>
      </c>
      <c r="C119" s="113">
        <v>8.0645161290322578E-3</v>
      </c>
      <c r="D119" s="4">
        <v>124</v>
      </c>
      <c r="E119" s="119">
        <v>1</v>
      </c>
      <c r="F119" s="119">
        <v>1</v>
      </c>
      <c r="G119" s="119">
        <v>1</v>
      </c>
      <c r="H119" s="119">
        <v>1</v>
      </c>
      <c r="I119" s="119">
        <v>1</v>
      </c>
      <c r="J119" s="119">
        <v>1</v>
      </c>
      <c r="K119" s="119">
        <v>1</v>
      </c>
      <c r="L119" s="119">
        <v>1</v>
      </c>
      <c r="M119" s="119">
        <v>1</v>
      </c>
      <c r="N119" s="119">
        <v>1</v>
      </c>
      <c r="O119" s="119">
        <v>1</v>
      </c>
      <c r="P119" s="119">
        <v>1</v>
      </c>
      <c r="Q119" s="119">
        <v>1</v>
      </c>
      <c r="R119" s="119">
        <v>1</v>
      </c>
      <c r="S119" s="119">
        <v>1</v>
      </c>
      <c r="T119" s="119">
        <v>1</v>
      </c>
      <c r="U119" s="119">
        <v>1</v>
      </c>
      <c r="V119" s="119">
        <v>1</v>
      </c>
      <c r="W119" s="119">
        <v>1</v>
      </c>
      <c r="X119" s="119">
        <v>1</v>
      </c>
      <c r="Y119" s="119">
        <v>1</v>
      </c>
      <c r="Z119" s="119">
        <v>0</v>
      </c>
      <c r="AA119" s="119">
        <v>1</v>
      </c>
      <c r="AB119" s="119">
        <v>1</v>
      </c>
      <c r="AC119" s="119">
        <v>1</v>
      </c>
      <c r="AD119" s="119">
        <v>1</v>
      </c>
      <c r="AE119" s="119">
        <v>1</v>
      </c>
      <c r="AF119" s="119">
        <v>1</v>
      </c>
      <c r="AG119" s="119">
        <v>1</v>
      </c>
      <c r="AH119" s="119">
        <v>1</v>
      </c>
      <c r="AI119" s="119">
        <v>1</v>
      </c>
      <c r="AJ119" s="119">
        <v>1</v>
      </c>
      <c r="AK119" s="119">
        <v>1</v>
      </c>
      <c r="AL119" s="1" t="s">
        <v>1975</v>
      </c>
      <c r="AM119" s="1">
        <v>12</v>
      </c>
      <c r="AN119" s="1">
        <v>8</v>
      </c>
      <c r="AO119" s="1">
        <v>5</v>
      </c>
      <c r="AP119" s="1">
        <v>7</v>
      </c>
    </row>
    <row r="120" spans="1:42" x14ac:dyDescent="0.2">
      <c r="A120" s="1" t="s">
        <v>2493</v>
      </c>
      <c r="B120" s="1" t="s">
        <v>2494</v>
      </c>
      <c r="C120" s="113">
        <v>5.3475935828877002E-3</v>
      </c>
      <c r="D120" s="4">
        <v>187</v>
      </c>
      <c r="E120" s="119">
        <v>0</v>
      </c>
      <c r="F120" s="119">
        <v>0</v>
      </c>
      <c r="G120" s="119">
        <v>0</v>
      </c>
      <c r="H120" s="119">
        <v>0</v>
      </c>
      <c r="I120" s="119">
        <v>0</v>
      </c>
      <c r="J120" s="119">
        <v>0</v>
      </c>
      <c r="K120" s="119">
        <v>0</v>
      </c>
      <c r="L120" s="119">
        <v>0</v>
      </c>
      <c r="M120" s="119">
        <v>0</v>
      </c>
      <c r="N120" s="119">
        <v>1</v>
      </c>
      <c r="O120" s="119">
        <v>0</v>
      </c>
      <c r="P120" s="119">
        <v>0</v>
      </c>
      <c r="Q120" s="119">
        <v>0</v>
      </c>
      <c r="R120" s="119">
        <v>0</v>
      </c>
      <c r="S120" s="119">
        <v>1</v>
      </c>
      <c r="T120" s="119">
        <v>0</v>
      </c>
      <c r="U120" s="119">
        <v>1</v>
      </c>
      <c r="V120" s="119">
        <v>1</v>
      </c>
      <c r="W120" s="119">
        <v>0</v>
      </c>
      <c r="X120" s="119">
        <v>0</v>
      </c>
      <c r="Y120" s="119">
        <v>1</v>
      </c>
      <c r="Z120" s="119">
        <v>1</v>
      </c>
      <c r="AA120" s="119">
        <v>1</v>
      </c>
      <c r="AB120" s="119">
        <v>0</v>
      </c>
      <c r="AC120" s="119">
        <v>1</v>
      </c>
      <c r="AD120" s="119">
        <v>1</v>
      </c>
      <c r="AE120" s="119">
        <v>0</v>
      </c>
      <c r="AF120" s="119">
        <v>0</v>
      </c>
      <c r="AG120" s="119">
        <v>0</v>
      </c>
      <c r="AH120" s="119">
        <v>0</v>
      </c>
      <c r="AI120" s="119">
        <v>0</v>
      </c>
      <c r="AJ120" s="119">
        <v>1</v>
      </c>
      <c r="AK120" s="119">
        <v>1</v>
      </c>
      <c r="AL120" s="1" t="s">
        <v>2090</v>
      </c>
      <c r="AM120" s="1">
        <v>0</v>
      </c>
      <c r="AN120" s="1">
        <v>7</v>
      </c>
      <c r="AO120" s="1">
        <v>1</v>
      </c>
      <c r="AP120" s="1">
        <v>3</v>
      </c>
    </row>
    <row r="121" spans="1:42" x14ac:dyDescent="0.2">
      <c r="A121" s="1" t="s">
        <v>2495</v>
      </c>
      <c r="B121" s="1" t="s">
        <v>2343</v>
      </c>
      <c r="C121" s="113">
        <v>9.6153846153846159E-3</v>
      </c>
      <c r="D121" s="4">
        <v>104</v>
      </c>
      <c r="E121" s="119">
        <v>1</v>
      </c>
      <c r="F121" s="119">
        <v>0</v>
      </c>
      <c r="G121" s="119">
        <v>1</v>
      </c>
      <c r="H121" s="119">
        <v>1</v>
      </c>
      <c r="I121" s="119">
        <v>1</v>
      </c>
      <c r="J121" s="119">
        <v>1</v>
      </c>
      <c r="K121" s="119">
        <v>1</v>
      </c>
      <c r="L121" s="119">
        <v>1</v>
      </c>
      <c r="M121" s="119">
        <v>1</v>
      </c>
      <c r="N121" s="119">
        <v>1</v>
      </c>
      <c r="O121" s="119">
        <v>1</v>
      </c>
      <c r="P121" s="119">
        <v>1</v>
      </c>
      <c r="Q121" s="119">
        <v>1</v>
      </c>
      <c r="R121" s="119">
        <v>1</v>
      </c>
      <c r="S121" s="119">
        <v>0</v>
      </c>
      <c r="T121" s="119">
        <v>1</v>
      </c>
      <c r="U121" s="119">
        <v>0</v>
      </c>
      <c r="V121" s="119">
        <v>1</v>
      </c>
      <c r="W121" s="119">
        <v>0</v>
      </c>
      <c r="X121" s="119">
        <v>0</v>
      </c>
      <c r="Y121" s="119">
        <v>1</v>
      </c>
      <c r="Z121" s="119">
        <v>1</v>
      </c>
      <c r="AA121" s="119">
        <v>1</v>
      </c>
      <c r="AB121" s="119">
        <v>0</v>
      </c>
      <c r="AC121" s="119">
        <v>0</v>
      </c>
      <c r="AD121" s="119">
        <v>0</v>
      </c>
      <c r="AE121" s="119">
        <v>0</v>
      </c>
      <c r="AF121" s="119">
        <v>0</v>
      </c>
      <c r="AG121" s="119">
        <v>1</v>
      </c>
      <c r="AH121" s="119">
        <v>1</v>
      </c>
      <c r="AI121" s="119">
        <v>1</v>
      </c>
      <c r="AJ121" s="119">
        <v>0</v>
      </c>
      <c r="AK121" s="119">
        <v>1</v>
      </c>
      <c r="AL121" s="1" t="s">
        <v>2036</v>
      </c>
      <c r="AM121" s="1">
        <v>11</v>
      </c>
      <c r="AN121" s="1">
        <v>5</v>
      </c>
      <c r="AO121" s="1">
        <v>2</v>
      </c>
      <c r="AP121" s="1">
        <v>4</v>
      </c>
    </row>
    <row r="122" spans="1:42" x14ac:dyDescent="0.2">
      <c r="A122" s="1" t="s">
        <v>2496</v>
      </c>
      <c r="B122" s="1" t="s">
        <v>2497</v>
      </c>
      <c r="C122" s="113">
        <v>1.4084507042253521E-2</v>
      </c>
      <c r="D122" s="4">
        <v>71</v>
      </c>
      <c r="E122" s="119">
        <v>0</v>
      </c>
      <c r="F122" s="119">
        <v>0</v>
      </c>
      <c r="G122" s="119">
        <v>0</v>
      </c>
      <c r="H122" s="119">
        <v>0</v>
      </c>
      <c r="I122" s="119">
        <v>0</v>
      </c>
      <c r="J122" s="119">
        <v>0</v>
      </c>
      <c r="K122" s="119">
        <v>0</v>
      </c>
      <c r="L122" s="119">
        <v>0</v>
      </c>
      <c r="M122" s="119">
        <v>0</v>
      </c>
      <c r="N122" s="119">
        <v>0</v>
      </c>
      <c r="O122" s="119">
        <v>0</v>
      </c>
      <c r="P122" s="119">
        <v>0</v>
      </c>
      <c r="Q122" s="119">
        <v>0</v>
      </c>
      <c r="R122" s="119">
        <v>0</v>
      </c>
      <c r="S122" s="119">
        <v>0</v>
      </c>
      <c r="T122" s="119">
        <v>0</v>
      </c>
      <c r="U122" s="119">
        <v>0</v>
      </c>
      <c r="V122" s="119">
        <v>0</v>
      </c>
      <c r="W122" s="119">
        <v>0</v>
      </c>
      <c r="X122" s="119">
        <v>0</v>
      </c>
      <c r="Y122" s="119">
        <v>0</v>
      </c>
      <c r="Z122" s="119">
        <v>0</v>
      </c>
      <c r="AA122" s="119">
        <v>0</v>
      </c>
      <c r="AB122" s="119">
        <v>0</v>
      </c>
      <c r="AC122" s="119">
        <v>0</v>
      </c>
      <c r="AD122" s="119">
        <v>0</v>
      </c>
      <c r="AE122" s="119">
        <v>0</v>
      </c>
      <c r="AF122" s="119">
        <v>0</v>
      </c>
      <c r="AG122" s="119">
        <v>0</v>
      </c>
      <c r="AH122" s="119">
        <v>0</v>
      </c>
      <c r="AI122" s="119">
        <v>0</v>
      </c>
      <c r="AJ122" s="119">
        <v>0</v>
      </c>
      <c r="AK122" s="119">
        <v>0</v>
      </c>
      <c r="AL122" s="1" t="s">
        <v>2129</v>
      </c>
      <c r="AM122" s="1">
        <v>0</v>
      </c>
      <c r="AN122" s="1">
        <v>0</v>
      </c>
      <c r="AO122" s="1">
        <v>0</v>
      </c>
      <c r="AP122" s="1">
        <v>0</v>
      </c>
    </row>
    <row r="123" spans="1:42" x14ac:dyDescent="0.2">
      <c r="A123" s="1" t="s">
        <v>2498</v>
      </c>
      <c r="B123" s="1" t="s">
        <v>2499</v>
      </c>
      <c r="C123" s="113">
        <v>5.6179775280898875E-3</v>
      </c>
      <c r="D123" s="4">
        <v>178</v>
      </c>
      <c r="E123" s="119">
        <v>0</v>
      </c>
      <c r="F123" s="119">
        <v>0</v>
      </c>
      <c r="G123" s="119">
        <v>0</v>
      </c>
      <c r="H123" s="119">
        <v>0</v>
      </c>
      <c r="I123" s="119">
        <v>0</v>
      </c>
      <c r="J123" s="119">
        <v>0</v>
      </c>
      <c r="K123" s="119">
        <v>0</v>
      </c>
      <c r="L123" s="119">
        <v>0</v>
      </c>
      <c r="M123" s="119">
        <v>0</v>
      </c>
      <c r="N123" s="119">
        <v>0</v>
      </c>
      <c r="O123" s="119">
        <v>0</v>
      </c>
      <c r="P123" s="119">
        <v>0</v>
      </c>
      <c r="Q123" s="119">
        <v>0</v>
      </c>
      <c r="R123" s="119">
        <v>0</v>
      </c>
      <c r="S123" s="119">
        <v>0</v>
      </c>
      <c r="T123" s="119">
        <v>0</v>
      </c>
      <c r="U123" s="119">
        <v>1</v>
      </c>
      <c r="V123" s="119">
        <v>0</v>
      </c>
      <c r="W123" s="119">
        <v>0</v>
      </c>
      <c r="X123" s="119">
        <v>0</v>
      </c>
      <c r="Y123" s="119">
        <v>0</v>
      </c>
      <c r="Z123" s="119">
        <v>0</v>
      </c>
      <c r="AA123" s="119">
        <v>0</v>
      </c>
      <c r="AB123" s="119">
        <v>0</v>
      </c>
      <c r="AC123" s="119">
        <v>1</v>
      </c>
      <c r="AD123" s="119">
        <v>0</v>
      </c>
      <c r="AE123" s="119">
        <v>0</v>
      </c>
      <c r="AF123" s="119">
        <v>0</v>
      </c>
      <c r="AG123" s="119">
        <v>0</v>
      </c>
      <c r="AH123" s="119">
        <v>0</v>
      </c>
      <c r="AI123" s="119">
        <v>0</v>
      </c>
      <c r="AJ123" s="119">
        <v>0</v>
      </c>
      <c r="AK123" s="119">
        <v>0</v>
      </c>
      <c r="AL123" s="1" t="s">
        <v>2036</v>
      </c>
      <c r="AM123" s="1">
        <v>0</v>
      </c>
      <c r="AN123" s="1">
        <v>2</v>
      </c>
      <c r="AO123" s="1">
        <v>0</v>
      </c>
      <c r="AP123" s="1">
        <v>0</v>
      </c>
    </row>
    <row r="124" spans="1:42" x14ac:dyDescent="0.2">
      <c r="A124" s="1" t="s">
        <v>2500</v>
      </c>
      <c r="B124" s="1" t="s">
        <v>2501</v>
      </c>
      <c r="C124" s="113">
        <v>5.9171597633136093E-3</v>
      </c>
      <c r="D124" s="4">
        <v>169</v>
      </c>
      <c r="E124" s="119">
        <v>0</v>
      </c>
      <c r="F124" s="119">
        <v>0</v>
      </c>
      <c r="G124" s="119">
        <v>1</v>
      </c>
      <c r="H124" s="119">
        <v>0</v>
      </c>
      <c r="I124" s="119">
        <v>1</v>
      </c>
      <c r="J124" s="119">
        <v>0</v>
      </c>
      <c r="K124" s="119">
        <v>0</v>
      </c>
      <c r="L124" s="119">
        <v>0</v>
      </c>
      <c r="M124" s="119">
        <v>1</v>
      </c>
      <c r="N124" s="119">
        <v>1</v>
      </c>
      <c r="O124" s="119">
        <v>0</v>
      </c>
      <c r="P124" s="119">
        <v>0</v>
      </c>
      <c r="Q124" s="119">
        <v>1</v>
      </c>
      <c r="R124" s="119">
        <v>0</v>
      </c>
      <c r="S124" s="119">
        <v>1</v>
      </c>
      <c r="T124" s="119">
        <v>1</v>
      </c>
      <c r="U124" s="119">
        <v>0</v>
      </c>
      <c r="V124" s="119">
        <v>1</v>
      </c>
      <c r="W124" s="119">
        <v>1</v>
      </c>
      <c r="X124" s="119">
        <v>0</v>
      </c>
      <c r="Y124" s="119">
        <v>1</v>
      </c>
      <c r="Z124" s="119">
        <v>1</v>
      </c>
      <c r="AA124" s="119">
        <v>1</v>
      </c>
      <c r="AB124" s="119">
        <v>0</v>
      </c>
      <c r="AC124" s="119">
        <v>0</v>
      </c>
      <c r="AD124" s="119">
        <v>0</v>
      </c>
      <c r="AE124" s="119">
        <v>0</v>
      </c>
      <c r="AF124" s="119">
        <v>0</v>
      </c>
      <c r="AG124" s="119">
        <v>0</v>
      </c>
      <c r="AH124" s="119">
        <v>0</v>
      </c>
      <c r="AI124" s="119">
        <v>0</v>
      </c>
      <c r="AJ124" s="119">
        <v>0</v>
      </c>
      <c r="AK124" s="119">
        <v>1</v>
      </c>
      <c r="AL124" s="1" t="s">
        <v>2036</v>
      </c>
      <c r="AM124" s="1">
        <v>4</v>
      </c>
      <c r="AN124" s="1">
        <v>6</v>
      </c>
      <c r="AO124" s="1">
        <v>0</v>
      </c>
      <c r="AP124" s="1">
        <v>3</v>
      </c>
    </row>
    <row r="125" spans="1:42" x14ac:dyDescent="0.2">
      <c r="A125" s="1" t="s">
        <v>2502</v>
      </c>
      <c r="B125" s="1" t="s">
        <v>2023</v>
      </c>
      <c r="C125" s="113">
        <v>1.2345679012345678E-2</v>
      </c>
      <c r="D125" s="4">
        <v>81</v>
      </c>
      <c r="E125" s="119">
        <v>1</v>
      </c>
      <c r="F125" s="119">
        <v>1</v>
      </c>
      <c r="G125" s="119">
        <v>1</v>
      </c>
      <c r="H125" s="119">
        <v>1</v>
      </c>
      <c r="I125" s="119">
        <v>1</v>
      </c>
      <c r="J125" s="119">
        <v>1</v>
      </c>
      <c r="K125" s="119">
        <v>1</v>
      </c>
      <c r="L125" s="119">
        <v>1</v>
      </c>
      <c r="M125" s="119">
        <v>1</v>
      </c>
      <c r="N125" s="119">
        <v>0</v>
      </c>
      <c r="O125" s="119">
        <v>1</v>
      </c>
      <c r="P125" s="119">
        <v>1</v>
      </c>
      <c r="Q125" s="119">
        <v>1</v>
      </c>
      <c r="R125" s="119">
        <v>1</v>
      </c>
      <c r="S125" s="119">
        <v>0</v>
      </c>
      <c r="T125" s="119">
        <v>1</v>
      </c>
      <c r="U125" s="119">
        <v>0</v>
      </c>
      <c r="V125" s="119">
        <v>1</v>
      </c>
      <c r="W125" s="119">
        <v>1</v>
      </c>
      <c r="X125" s="119">
        <v>1</v>
      </c>
      <c r="Y125" s="119">
        <v>1</v>
      </c>
      <c r="Z125" s="119">
        <v>0</v>
      </c>
      <c r="AA125" s="119">
        <v>1</v>
      </c>
      <c r="AB125" s="119">
        <v>0</v>
      </c>
      <c r="AC125" s="119">
        <v>0</v>
      </c>
      <c r="AD125" s="119">
        <v>0</v>
      </c>
      <c r="AE125" s="119">
        <v>1</v>
      </c>
      <c r="AF125" s="119">
        <v>1</v>
      </c>
      <c r="AG125" s="119">
        <v>1</v>
      </c>
      <c r="AH125" s="119">
        <v>0</v>
      </c>
      <c r="AI125" s="119">
        <v>1</v>
      </c>
      <c r="AJ125" s="119">
        <v>0</v>
      </c>
      <c r="AK125" s="119">
        <v>1</v>
      </c>
      <c r="AL125" s="1" t="s">
        <v>1975</v>
      </c>
      <c r="AM125" s="1">
        <v>12</v>
      </c>
      <c r="AN125" s="1">
        <v>3</v>
      </c>
      <c r="AO125" s="1">
        <v>4</v>
      </c>
      <c r="AP125" s="1">
        <v>5</v>
      </c>
    </row>
    <row r="126" spans="1:42" x14ac:dyDescent="0.2">
      <c r="A126" s="1" t="s">
        <v>2503</v>
      </c>
      <c r="B126" s="1" t="s">
        <v>2037</v>
      </c>
      <c r="C126" s="113">
        <v>8.3333333333333332E-3</v>
      </c>
      <c r="D126" s="4">
        <v>120</v>
      </c>
      <c r="E126" s="119">
        <v>1</v>
      </c>
      <c r="F126" s="119">
        <v>1</v>
      </c>
      <c r="G126" s="119">
        <v>1</v>
      </c>
      <c r="H126" s="119">
        <v>1</v>
      </c>
      <c r="I126" s="119">
        <v>1</v>
      </c>
      <c r="J126" s="119">
        <v>1</v>
      </c>
      <c r="K126" s="119">
        <v>1</v>
      </c>
      <c r="L126" s="119">
        <v>1</v>
      </c>
      <c r="M126" s="119">
        <v>1</v>
      </c>
      <c r="N126" s="119">
        <v>0</v>
      </c>
      <c r="O126" s="119">
        <v>1</v>
      </c>
      <c r="P126" s="119">
        <v>1</v>
      </c>
      <c r="Q126" s="119">
        <v>1</v>
      </c>
      <c r="R126" s="119">
        <v>1</v>
      </c>
      <c r="S126" s="119">
        <v>0</v>
      </c>
      <c r="T126" s="119">
        <v>1</v>
      </c>
      <c r="U126" s="119">
        <v>0</v>
      </c>
      <c r="V126" s="119">
        <v>0</v>
      </c>
      <c r="W126" s="119">
        <v>1</v>
      </c>
      <c r="X126" s="119">
        <v>1</v>
      </c>
      <c r="Y126" s="119">
        <v>1</v>
      </c>
      <c r="Z126" s="119">
        <v>0</v>
      </c>
      <c r="AA126" s="119">
        <v>1</v>
      </c>
      <c r="AB126" s="119">
        <v>1</v>
      </c>
      <c r="AC126" s="119">
        <v>0</v>
      </c>
      <c r="AD126" s="119">
        <v>0</v>
      </c>
      <c r="AE126" s="119">
        <v>1</v>
      </c>
      <c r="AF126" s="119">
        <v>1</v>
      </c>
      <c r="AG126" s="119">
        <v>1</v>
      </c>
      <c r="AH126" s="119">
        <v>0</v>
      </c>
      <c r="AI126" s="119">
        <v>1</v>
      </c>
      <c r="AJ126" s="119">
        <v>1</v>
      </c>
      <c r="AK126" s="119">
        <v>1</v>
      </c>
      <c r="AL126" s="1" t="s">
        <v>1974</v>
      </c>
      <c r="AM126" s="1">
        <v>12</v>
      </c>
      <c r="AN126" s="1">
        <v>3</v>
      </c>
      <c r="AO126" s="1">
        <v>5</v>
      </c>
      <c r="AP126" s="1">
        <v>5</v>
      </c>
    </row>
    <row r="127" spans="1:42" x14ac:dyDescent="0.2">
      <c r="A127" s="1" t="s">
        <v>2504</v>
      </c>
      <c r="B127" s="1" t="s">
        <v>2505</v>
      </c>
      <c r="C127" s="113">
        <v>5.4945054945054949E-3</v>
      </c>
      <c r="D127" s="4">
        <v>182</v>
      </c>
      <c r="E127" s="119">
        <v>1</v>
      </c>
      <c r="F127" s="119">
        <v>0</v>
      </c>
      <c r="G127" s="119">
        <v>0</v>
      </c>
      <c r="H127" s="119">
        <v>0</v>
      </c>
      <c r="I127" s="119">
        <v>1</v>
      </c>
      <c r="J127" s="119">
        <v>0</v>
      </c>
      <c r="K127" s="119">
        <v>0</v>
      </c>
      <c r="L127" s="119">
        <v>0</v>
      </c>
      <c r="M127" s="119">
        <v>0</v>
      </c>
      <c r="N127" s="119">
        <v>0</v>
      </c>
      <c r="O127" s="119">
        <v>0</v>
      </c>
      <c r="P127" s="119">
        <v>0</v>
      </c>
      <c r="Q127" s="119">
        <v>1</v>
      </c>
      <c r="R127" s="119">
        <v>0</v>
      </c>
      <c r="S127" s="119">
        <v>0</v>
      </c>
      <c r="T127" s="119">
        <v>1</v>
      </c>
      <c r="U127" s="119">
        <v>0</v>
      </c>
      <c r="V127" s="119">
        <v>0</v>
      </c>
      <c r="W127" s="119">
        <v>0</v>
      </c>
      <c r="X127" s="119">
        <v>0</v>
      </c>
      <c r="Y127" s="119">
        <v>0</v>
      </c>
      <c r="Z127" s="119">
        <v>0</v>
      </c>
      <c r="AA127" s="119">
        <v>0</v>
      </c>
      <c r="AB127" s="119">
        <v>0</v>
      </c>
      <c r="AC127" s="119">
        <v>0</v>
      </c>
      <c r="AD127" s="119">
        <v>0</v>
      </c>
      <c r="AE127" s="119">
        <v>0</v>
      </c>
      <c r="AF127" s="119">
        <v>0</v>
      </c>
      <c r="AG127" s="119">
        <v>0</v>
      </c>
      <c r="AH127" s="119">
        <v>0</v>
      </c>
      <c r="AI127" s="119">
        <v>0</v>
      </c>
      <c r="AJ127" s="119">
        <v>1</v>
      </c>
      <c r="AK127" s="119">
        <v>0</v>
      </c>
      <c r="AL127" s="1" t="s">
        <v>2036</v>
      </c>
      <c r="AM127" s="1">
        <v>3</v>
      </c>
      <c r="AN127" s="1">
        <v>0</v>
      </c>
      <c r="AO127" s="1">
        <v>1</v>
      </c>
      <c r="AP127" s="1">
        <v>1</v>
      </c>
    </row>
    <row r="128" spans="1:42" x14ac:dyDescent="0.2">
      <c r="A128" s="1" t="s">
        <v>2506</v>
      </c>
      <c r="B128" s="1" t="s">
        <v>2218</v>
      </c>
      <c r="C128" s="113">
        <v>8.0645161290322578E-3</v>
      </c>
      <c r="D128" s="4">
        <v>124</v>
      </c>
      <c r="E128" s="119">
        <v>0</v>
      </c>
      <c r="F128" s="119">
        <v>0</v>
      </c>
      <c r="G128" s="119">
        <v>0</v>
      </c>
      <c r="H128" s="119">
        <v>0</v>
      </c>
      <c r="I128" s="119">
        <v>0</v>
      </c>
      <c r="J128" s="119">
        <v>0</v>
      </c>
      <c r="K128" s="119">
        <v>0</v>
      </c>
      <c r="L128" s="119">
        <v>0</v>
      </c>
      <c r="M128" s="119">
        <v>0</v>
      </c>
      <c r="N128" s="119">
        <v>0</v>
      </c>
      <c r="O128" s="119">
        <v>0</v>
      </c>
      <c r="P128" s="119">
        <v>0</v>
      </c>
      <c r="Q128" s="119">
        <v>0</v>
      </c>
      <c r="R128" s="119">
        <v>0</v>
      </c>
      <c r="S128" s="119">
        <v>0</v>
      </c>
      <c r="T128" s="119">
        <v>0</v>
      </c>
      <c r="U128" s="119">
        <v>0</v>
      </c>
      <c r="V128" s="119">
        <v>0</v>
      </c>
      <c r="W128" s="119">
        <v>0</v>
      </c>
      <c r="X128" s="119">
        <v>0</v>
      </c>
      <c r="Y128" s="119">
        <v>0</v>
      </c>
      <c r="Z128" s="119">
        <v>0</v>
      </c>
      <c r="AA128" s="119">
        <v>0</v>
      </c>
      <c r="AB128" s="119">
        <v>0</v>
      </c>
      <c r="AC128" s="119">
        <v>0</v>
      </c>
      <c r="AD128" s="119">
        <v>0</v>
      </c>
      <c r="AE128" s="119">
        <v>0</v>
      </c>
      <c r="AF128" s="119">
        <v>0</v>
      </c>
      <c r="AG128" s="119">
        <v>0</v>
      </c>
      <c r="AH128" s="119">
        <v>0</v>
      </c>
      <c r="AI128" s="119">
        <v>0</v>
      </c>
      <c r="AJ128" s="119">
        <v>0</v>
      </c>
      <c r="AK128" s="119">
        <v>0</v>
      </c>
      <c r="AL128" s="1" t="s">
        <v>1982</v>
      </c>
      <c r="AM128" s="1">
        <v>0</v>
      </c>
      <c r="AN128" s="1">
        <v>0</v>
      </c>
      <c r="AO128" s="1">
        <v>0</v>
      </c>
      <c r="AP128" s="1">
        <v>0</v>
      </c>
    </row>
    <row r="129" spans="1:42" x14ac:dyDescent="0.2">
      <c r="A129" s="1" t="s">
        <v>2507</v>
      </c>
      <c r="B129" s="1" t="s">
        <v>2508</v>
      </c>
      <c r="C129" s="113">
        <v>5.8823529411764705E-3</v>
      </c>
      <c r="D129" s="4">
        <v>170</v>
      </c>
      <c r="E129" s="119">
        <v>0</v>
      </c>
      <c r="F129" s="119">
        <v>0</v>
      </c>
      <c r="G129" s="119">
        <v>0</v>
      </c>
      <c r="H129" s="119">
        <v>0</v>
      </c>
      <c r="I129" s="119">
        <v>0</v>
      </c>
      <c r="J129" s="119">
        <v>0</v>
      </c>
      <c r="K129" s="119">
        <v>0</v>
      </c>
      <c r="L129" s="119">
        <v>0</v>
      </c>
      <c r="M129" s="119">
        <v>0</v>
      </c>
      <c r="N129" s="119">
        <v>0</v>
      </c>
      <c r="O129" s="119">
        <v>0</v>
      </c>
      <c r="P129" s="119">
        <v>0</v>
      </c>
      <c r="Q129" s="119">
        <v>1</v>
      </c>
      <c r="R129" s="119">
        <v>0</v>
      </c>
      <c r="S129" s="119">
        <v>0</v>
      </c>
      <c r="T129" s="119">
        <v>0</v>
      </c>
      <c r="U129" s="119">
        <v>0</v>
      </c>
      <c r="V129" s="119">
        <v>0</v>
      </c>
      <c r="W129" s="119">
        <v>0</v>
      </c>
      <c r="X129" s="119">
        <v>0</v>
      </c>
      <c r="Y129" s="119">
        <v>0</v>
      </c>
      <c r="Z129" s="119">
        <v>1</v>
      </c>
      <c r="AA129" s="119">
        <v>0</v>
      </c>
      <c r="AB129" s="119">
        <v>0</v>
      </c>
      <c r="AC129" s="119">
        <v>0</v>
      </c>
      <c r="AD129" s="119">
        <v>0</v>
      </c>
      <c r="AE129" s="119">
        <v>0</v>
      </c>
      <c r="AF129" s="119">
        <v>0</v>
      </c>
      <c r="AG129" s="119">
        <v>0</v>
      </c>
      <c r="AH129" s="119">
        <v>0</v>
      </c>
      <c r="AI129" s="119">
        <v>0</v>
      </c>
      <c r="AJ129" s="119">
        <v>0</v>
      </c>
      <c r="AK129" s="119">
        <v>0</v>
      </c>
      <c r="AL129" s="1" t="s">
        <v>1981</v>
      </c>
      <c r="AM129" s="1">
        <v>1</v>
      </c>
      <c r="AN129" s="1">
        <v>1</v>
      </c>
      <c r="AO129" s="1">
        <v>0</v>
      </c>
      <c r="AP129" s="1">
        <v>0</v>
      </c>
    </row>
    <row r="130" spans="1:42" x14ac:dyDescent="0.2">
      <c r="A130" s="1" t="s">
        <v>2509</v>
      </c>
      <c r="B130" s="1" t="s">
        <v>2510</v>
      </c>
      <c r="C130" s="113">
        <v>5.235602094240838E-3</v>
      </c>
      <c r="D130" s="4">
        <v>191</v>
      </c>
      <c r="E130" s="119">
        <v>0</v>
      </c>
      <c r="F130" s="119">
        <v>0</v>
      </c>
      <c r="G130" s="119">
        <v>1</v>
      </c>
      <c r="H130" s="119">
        <v>1</v>
      </c>
      <c r="I130" s="119">
        <v>0</v>
      </c>
      <c r="J130" s="119">
        <v>0</v>
      </c>
      <c r="K130" s="119">
        <v>0</v>
      </c>
      <c r="L130" s="119">
        <v>0</v>
      </c>
      <c r="M130" s="119">
        <v>0</v>
      </c>
      <c r="N130" s="119">
        <v>0</v>
      </c>
      <c r="O130" s="119">
        <v>0</v>
      </c>
      <c r="P130" s="119">
        <v>0</v>
      </c>
      <c r="Q130" s="119">
        <v>1</v>
      </c>
      <c r="R130" s="119">
        <v>0</v>
      </c>
      <c r="S130" s="119">
        <v>1</v>
      </c>
      <c r="T130" s="119">
        <v>0</v>
      </c>
      <c r="U130" s="119">
        <v>0</v>
      </c>
      <c r="V130" s="119">
        <v>1</v>
      </c>
      <c r="W130" s="119">
        <v>0</v>
      </c>
      <c r="X130" s="119">
        <v>0</v>
      </c>
      <c r="Y130" s="119">
        <v>1</v>
      </c>
      <c r="Z130" s="119">
        <v>0</v>
      </c>
      <c r="AA130" s="119">
        <v>1</v>
      </c>
      <c r="AB130" s="119">
        <v>0</v>
      </c>
      <c r="AC130" s="119">
        <v>1</v>
      </c>
      <c r="AD130" s="119">
        <v>0</v>
      </c>
      <c r="AE130" s="119">
        <v>0</v>
      </c>
      <c r="AF130" s="119">
        <v>1</v>
      </c>
      <c r="AG130" s="119">
        <v>0</v>
      </c>
      <c r="AH130" s="119">
        <v>0</v>
      </c>
      <c r="AI130" s="119">
        <v>0</v>
      </c>
      <c r="AJ130" s="119">
        <v>1</v>
      </c>
      <c r="AK130" s="119">
        <v>0</v>
      </c>
      <c r="AL130" s="1" t="s">
        <v>1976</v>
      </c>
      <c r="AM130" s="1">
        <v>2</v>
      </c>
      <c r="AN130" s="1">
        <v>3</v>
      </c>
      <c r="AO130" s="1">
        <v>2</v>
      </c>
      <c r="AP130" s="1">
        <v>3</v>
      </c>
    </row>
    <row r="131" spans="1:42" x14ac:dyDescent="0.2">
      <c r="A131" s="1" t="s">
        <v>2511</v>
      </c>
      <c r="B131" s="1" t="s">
        <v>2354</v>
      </c>
      <c r="C131" s="113">
        <v>8.5470085470085479E-3</v>
      </c>
      <c r="D131" s="4">
        <v>117</v>
      </c>
      <c r="E131" s="119">
        <v>1</v>
      </c>
      <c r="F131" s="119">
        <v>0</v>
      </c>
      <c r="G131" s="119">
        <v>0</v>
      </c>
      <c r="H131" s="119">
        <v>0</v>
      </c>
      <c r="I131" s="119">
        <v>0</v>
      </c>
      <c r="J131" s="119">
        <v>1</v>
      </c>
      <c r="K131" s="119">
        <v>1</v>
      </c>
      <c r="L131" s="119">
        <v>0</v>
      </c>
      <c r="M131" s="119">
        <v>0</v>
      </c>
      <c r="N131" s="119">
        <v>1</v>
      </c>
      <c r="O131" s="119">
        <v>1</v>
      </c>
      <c r="P131" s="119">
        <v>1</v>
      </c>
      <c r="Q131" s="119">
        <v>0</v>
      </c>
      <c r="R131" s="119">
        <v>1</v>
      </c>
      <c r="S131" s="119">
        <v>0</v>
      </c>
      <c r="T131" s="119">
        <v>0</v>
      </c>
      <c r="U131" s="119">
        <v>0</v>
      </c>
      <c r="V131" s="119">
        <v>0</v>
      </c>
      <c r="W131" s="119">
        <v>0</v>
      </c>
      <c r="X131" s="119">
        <v>0</v>
      </c>
      <c r="Y131" s="119">
        <v>1</v>
      </c>
      <c r="Z131" s="119">
        <v>0</v>
      </c>
      <c r="AA131" s="119">
        <v>1</v>
      </c>
      <c r="AB131" s="119">
        <v>0</v>
      </c>
      <c r="AC131" s="119">
        <v>0</v>
      </c>
      <c r="AD131" s="119">
        <v>0</v>
      </c>
      <c r="AE131" s="119">
        <v>0</v>
      </c>
      <c r="AF131" s="119">
        <v>1</v>
      </c>
      <c r="AG131" s="119">
        <v>0</v>
      </c>
      <c r="AH131" s="119">
        <v>0</v>
      </c>
      <c r="AI131" s="119">
        <v>0</v>
      </c>
      <c r="AJ131" s="119">
        <v>0</v>
      </c>
      <c r="AK131" s="119">
        <v>0</v>
      </c>
      <c r="AL131" s="1" t="s">
        <v>2005</v>
      </c>
      <c r="AM131" s="1">
        <v>6</v>
      </c>
      <c r="AN131" s="1">
        <v>2</v>
      </c>
      <c r="AO131" s="1">
        <v>1</v>
      </c>
      <c r="AP131" s="1">
        <v>1</v>
      </c>
    </row>
    <row r="132" spans="1:42" x14ac:dyDescent="0.2">
      <c r="A132" s="1" t="s">
        <v>2512</v>
      </c>
      <c r="B132" s="1" t="s">
        <v>2131</v>
      </c>
      <c r="C132" s="113">
        <v>7.8125E-3</v>
      </c>
      <c r="D132" s="4">
        <v>128</v>
      </c>
      <c r="E132" s="119">
        <v>0</v>
      </c>
      <c r="F132" s="119">
        <v>0</v>
      </c>
      <c r="G132" s="119">
        <v>0</v>
      </c>
      <c r="H132" s="119">
        <v>0</v>
      </c>
      <c r="I132" s="119">
        <v>0</v>
      </c>
      <c r="J132" s="119">
        <v>0</v>
      </c>
      <c r="K132" s="119">
        <v>0</v>
      </c>
      <c r="L132" s="119">
        <v>0</v>
      </c>
      <c r="M132" s="119">
        <v>0</v>
      </c>
      <c r="N132" s="119">
        <v>0</v>
      </c>
      <c r="O132" s="119">
        <v>0</v>
      </c>
      <c r="P132" s="119">
        <v>0</v>
      </c>
      <c r="Q132" s="119">
        <v>0</v>
      </c>
      <c r="R132" s="119">
        <v>0</v>
      </c>
      <c r="S132" s="119">
        <v>0</v>
      </c>
      <c r="T132" s="119">
        <v>0</v>
      </c>
      <c r="U132" s="119">
        <v>0</v>
      </c>
      <c r="V132" s="119">
        <v>0</v>
      </c>
      <c r="W132" s="119">
        <v>0</v>
      </c>
      <c r="X132" s="119">
        <v>0</v>
      </c>
      <c r="Y132" s="119">
        <v>0</v>
      </c>
      <c r="Z132" s="119">
        <v>0</v>
      </c>
      <c r="AA132" s="119">
        <v>0</v>
      </c>
      <c r="AB132" s="119">
        <v>0</v>
      </c>
      <c r="AC132" s="119">
        <v>0</v>
      </c>
      <c r="AD132" s="119">
        <v>0</v>
      </c>
      <c r="AE132" s="119">
        <v>0</v>
      </c>
      <c r="AF132" s="119">
        <v>0</v>
      </c>
      <c r="AG132" s="119">
        <v>0</v>
      </c>
      <c r="AH132" s="119">
        <v>0</v>
      </c>
      <c r="AI132" s="119">
        <v>0</v>
      </c>
      <c r="AJ132" s="119">
        <v>1</v>
      </c>
      <c r="AK132" s="119">
        <v>0</v>
      </c>
      <c r="AL132" s="1" t="s">
        <v>2129</v>
      </c>
      <c r="AM132" s="1">
        <v>0</v>
      </c>
      <c r="AN132" s="1">
        <v>0</v>
      </c>
      <c r="AO132" s="1">
        <v>1</v>
      </c>
      <c r="AP132" s="1">
        <v>0</v>
      </c>
    </row>
    <row r="133" spans="1:42" x14ac:dyDescent="0.2">
      <c r="A133" s="1" t="s">
        <v>2513</v>
      </c>
      <c r="B133" s="1" t="s">
        <v>2514</v>
      </c>
      <c r="C133" s="113">
        <v>6.7567567567567571E-3</v>
      </c>
      <c r="D133" s="4">
        <v>148</v>
      </c>
      <c r="E133" s="119">
        <v>1</v>
      </c>
      <c r="F133" s="119">
        <v>1</v>
      </c>
      <c r="G133" s="119">
        <v>1</v>
      </c>
      <c r="H133" s="119">
        <v>1</v>
      </c>
      <c r="I133" s="119">
        <v>1</v>
      </c>
      <c r="J133" s="119">
        <v>1</v>
      </c>
      <c r="K133" s="119">
        <v>1</v>
      </c>
      <c r="L133" s="119">
        <v>1</v>
      </c>
      <c r="M133" s="119">
        <v>1</v>
      </c>
      <c r="N133" s="119">
        <v>0</v>
      </c>
      <c r="O133" s="119">
        <v>1</v>
      </c>
      <c r="P133" s="119">
        <v>1</v>
      </c>
      <c r="Q133" s="119">
        <v>1</v>
      </c>
      <c r="R133" s="119">
        <v>1</v>
      </c>
      <c r="S133" s="119">
        <v>0</v>
      </c>
      <c r="T133" s="119">
        <v>0</v>
      </c>
      <c r="U133" s="119">
        <v>0</v>
      </c>
      <c r="V133" s="119">
        <v>1</v>
      </c>
      <c r="W133" s="119">
        <v>0</v>
      </c>
      <c r="X133" s="119">
        <v>1</v>
      </c>
      <c r="Y133" s="119">
        <v>1</v>
      </c>
      <c r="Z133" s="119">
        <v>0</v>
      </c>
      <c r="AA133" s="119">
        <v>1</v>
      </c>
      <c r="AB133" s="119">
        <v>1</v>
      </c>
      <c r="AC133" s="119">
        <v>0</v>
      </c>
      <c r="AD133" s="119">
        <v>0</v>
      </c>
      <c r="AE133" s="119">
        <v>0</v>
      </c>
      <c r="AF133" s="119">
        <v>0</v>
      </c>
      <c r="AG133" s="119">
        <v>1</v>
      </c>
      <c r="AH133" s="119">
        <v>0</v>
      </c>
      <c r="AI133" s="119">
        <v>1</v>
      </c>
      <c r="AJ133" s="119">
        <v>1</v>
      </c>
      <c r="AK133" s="119">
        <v>0</v>
      </c>
      <c r="AL133" s="1" t="s">
        <v>1975</v>
      </c>
      <c r="AM133" s="1">
        <v>12</v>
      </c>
      <c r="AN133" s="1">
        <v>1</v>
      </c>
      <c r="AO133" s="1">
        <v>4</v>
      </c>
      <c r="AP133" s="1">
        <v>4</v>
      </c>
    </row>
    <row r="134" spans="1:42" x14ac:dyDescent="0.2">
      <c r="A134" s="1" t="s">
        <v>2515</v>
      </c>
      <c r="B134" s="1" t="s">
        <v>2516</v>
      </c>
      <c r="C134" s="113">
        <v>5.7471264367816091E-3</v>
      </c>
      <c r="D134" s="4">
        <v>174</v>
      </c>
      <c r="E134" s="119">
        <v>0</v>
      </c>
      <c r="F134" s="119">
        <v>0</v>
      </c>
      <c r="G134" s="119">
        <v>1</v>
      </c>
      <c r="H134" s="119">
        <v>1</v>
      </c>
      <c r="I134" s="119">
        <v>1</v>
      </c>
      <c r="J134" s="119">
        <v>0</v>
      </c>
      <c r="K134" s="119">
        <v>0</v>
      </c>
      <c r="L134" s="119">
        <v>1</v>
      </c>
      <c r="M134" s="119">
        <v>0</v>
      </c>
      <c r="N134" s="119">
        <v>0</v>
      </c>
      <c r="O134" s="119">
        <v>1</v>
      </c>
      <c r="P134" s="119">
        <v>0</v>
      </c>
      <c r="Q134" s="119">
        <v>0</v>
      </c>
      <c r="R134" s="119">
        <v>0</v>
      </c>
      <c r="S134" s="119">
        <v>0</v>
      </c>
      <c r="T134" s="119">
        <v>0</v>
      </c>
      <c r="U134" s="119">
        <v>0</v>
      </c>
      <c r="V134" s="119">
        <v>0</v>
      </c>
      <c r="W134" s="119">
        <v>0</v>
      </c>
      <c r="X134" s="119">
        <v>0</v>
      </c>
      <c r="Y134" s="119">
        <v>0</v>
      </c>
      <c r="Z134" s="119">
        <v>0</v>
      </c>
      <c r="AA134" s="119">
        <v>0</v>
      </c>
      <c r="AB134" s="119">
        <v>0</v>
      </c>
      <c r="AC134" s="119">
        <v>0</v>
      </c>
      <c r="AD134" s="119">
        <v>0</v>
      </c>
      <c r="AE134" s="119">
        <v>0</v>
      </c>
      <c r="AF134" s="119">
        <v>0</v>
      </c>
      <c r="AG134" s="119">
        <v>0</v>
      </c>
      <c r="AH134" s="119">
        <v>0</v>
      </c>
      <c r="AI134" s="119">
        <v>0</v>
      </c>
      <c r="AJ134" s="119">
        <v>0</v>
      </c>
      <c r="AK134" s="119">
        <v>1</v>
      </c>
      <c r="AL134" s="1" t="s">
        <v>2036</v>
      </c>
      <c r="AM134" s="1">
        <v>4</v>
      </c>
      <c r="AN134" s="1">
        <v>1</v>
      </c>
      <c r="AO134" s="1">
        <v>0</v>
      </c>
      <c r="AP134" s="1">
        <v>1</v>
      </c>
    </row>
    <row r="135" spans="1:42" x14ac:dyDescent="0.2">
      <c r="A135" s="1" t="s">
        <v>2517</v>
      </c>
      <c r="B135" s="1" t="s">
        <v>2518</v>
      </c>
      <c r="C135" s="113">
        <v>5.8479532163742687E-3</v>
      </c>
      <c r="D135" s="4">
        <v>171</v>
      </c>
      <c r="E135" s="119">
        <v>1</v>
      </c>
      <c r="F135" s="119">
        <v>0</v>
      </c>
      <c r="G135" s="119">
        <v>1</v>
      </c>
      <c r="H135" s="119">
        <v>0</v>
      </c>
      <c r="I135" s="119">
        <v>1</v>
      </c>
      <c r="J135" s="119">
        <v>1</v>
      </c>
      <c r="K135" s="119">
        <v>0</v>
      </c>
      <c r="L135" s="119">
        <v>1</v>
      </c>
      <c r="M135" s="119">
        <v>1</v>
      </c>
      <c r="N135" s="119">
        <v>1</v>
      </c>
      <c r="O135" s="119">
        <v>1</v>
      </c>
      <c r="P135" s="119">
        <v>1</v>
      </c>
      <c r="Q135" s="119">
        <v>1</v>
      </c>
      <c r="R135" s="119">
        <v>0</v>
      </c>
      <c r="S135" s="119">
        <v>1</v>
      </c>
      <c r="T135" s="119">
        <v>1</v>
      </c>
      <c r="U135" s="119">
        <v>0</v>
      </c>
      <c r="V135" s="119">
        <v>1</v>
      </c>
      <c r="W135" s="119">
        <v>0</v>
      </c>
      <c r="X135" s="119">
        <v>1</v>
      </c>
      <c r="Y135" s="119">
        <v>1</v>
      </c>
      <c r="Z135" s="119">
        <v>1</v>
      </c>
      <c r="AA135" s="119">
        <v>1</v>
      </c>
      <c r="AB135" s="119">
        <v>0</v>
      </c>
      <c r="AC135" s="119">
        <v>0</v>
      </c>
      <c r="AD135" s="119">
        <v>1</v>
      </c>
      <c r="AE135" s="119">
        <v>0</v>
      </c>
      <c r="AF135" s="119">
        <v>1</v>
      </c>
      <c r="AG135" s="119">
        <v>1</v>
      </c>
      <c r="AH135" s="119">
        <v>1</v>
      </c>
      <c r="AI135" s="119">
        <v>0</v>
      </c>
      <c r="AJ135" s="119">
        <v>0</v>
      </c>
      <c r="AK135" s="119">
        <v>1</v>
      </c>
      <c r="AL135" s="1" t="s">
        <v>1981</v>
      </c>
      <c r="AM135" s="1">
        <v>9</v>
      </c>
      <c r="AN135" s="1">
        <v>6</v>
      </c>
      <c r="AO135" s="1">
        <v>3</v>
      </c>
      <c r="AP135" s="1">
        <v>4</v>
      </c>
    </row>
    <row r="136" spans="1:42" x14ac:dyDescent="0.2">
      <c r="A136" s="1" t="s">
        <v>2519</v>
      </c>
      <c r="B136" s="1" t="s">
        <v>2101</v>
      </c>
      <c r="C136" s="113">
        <v>5.5555555555555558E-3</v>
      </c>
      <c r="D136" s="4">
        <v>180</v>
      </c>
      <c r="E136" s="119">
        <v>0</v>
      </c>
      <c r="F136" s="119">
        <v>0</v>
      </c>
      <c r="G136" s="119">
        <v>0</v>
      </c>
      <c r="H136" s="119">
        <v>0</v>
      </c>
      <c r="I136" s="119">
        <v>0</v>
      </c>
      <c r="J136" s="119">
        <v>0</v>
      </c>
      <c r="K136" s="119">
        <v>0</v>
      </c>
      <c r="L136" s="119">
        <v>1</v>
      </c>
      <c r="M136" s="119">
        <v>0</v>
      </c>
      <c r="N136" s="119">
        <v>0</v>
      </c>
      <c r="O136" s="119">
        <v>0</v>
      </c>
      <c r="P136" s="119">
        <v>0</v>
      </c>
      <c r="Q136" s="119">
        <v>0</v>
      </c>
      <c r="R136" s="119">
        <v>0</v>
      </c>
      <c r="S136" s="119">
        <v>0</v>
      </c>
      <c r="T136" s="119">
        <v>1</v>
      </c>
      <c r="U136" s="119">
        <v>1</v>
      </c>
      <c r="V136" s="119">
        <v>1</v>
      </c>
      <c r="W136" s="119">
        <v>1</v>
      </c>
      <c r="X136" s="119">
        <v>1</v>
      </c>
      <c r="Y136" s="119">
        <v>0</v>
      </c>
      <c r="Z136" s="119">
        <v>1</v>
      </c>
      <c r="AA136" s="119">
        <v>1</v>
      </c>
      <c r="AB136" s="119">
        <v>0</v>
      </c>
      <c r="AC136" s="119">
        <v>1</v>
      </c>
      <c r="AD136" s="119">
        <v>1</v>
      </c>
      <c r="AE136" s="119">
        <v>0</v>
      </c>
      <c r="AF136" s="119">
        <v>0</v>
      </c>
      <c r="AG136" s="119">
        <v>1</v>
      </c>
      <c r="AH136" s="119">
        <v>1</v>
      </c>
      <c r="AI136" s="119">
        <v>0</v>
      </c>
      <c r="AJ136" s="119">
        <v>1</v>
      </c>
      <c r="AK136" s="119">
        <v>1</v>
      </c>
      <c r="AL136" s="1" t="s">
        <v>1976</v>
      </c>
      <c r="AM136" s="1">
        <v>1</v>
      </c>
      <c r="AN136" s="1">
        <v>7</v>
      </c>
      <c r="AO136" s="1">
        <v>3</v>
      </c>
      <c r="AP136" s="1">
        <v>3</v>
      </c>
    </row>
    <row r="137" spans="1:42" x14ac:dyDescent="0.2">
      <c r="A137" s="1" t="s">
        <v>2520</v>
      </c>
      <c r="B137" s="1" t="s">
        <v>2521</v>
      </c>
      <c r="C137" s="113">
        <v>5.3191489361702126E-3</v>
      </c>
      <c r="D137" s="4">
        <v>188</v>
      </c>
      <c r="E137" s="119">
        <v>0</v>
      </c>
      <c r="F137" s="119">
        <v>0</v>
      </c>
      <c r="G137" s="119">
        <v>0</v>
      </c>
      <c r="H137" s="119">
        <v>0</v>
      </c>
      <c r="I137" s="119">
        <v>0</v>
      </c>
      <c r="J137" s="119">
        <v>0</v>
      </c>
      <c r="K137" s="119">
        <v>0</v>
      </c>
      <c r="L137" s="119">
        <v>0</v>
      </c>
      <c r="M137" s="119">
        <v>0</v>
      </c>
      <c r="N137" s="119">
        <v>0</v>
      </c>
      <c r="O137" s="119">
        <v>0</v>
      </c>
      <c r="P137" s="119">
        <v>0</v>
      </c>
      <c r="Q137" s="119">
        <v>0</v>
      </c>
      <c r="R137" s="119">
        <v>0</v>
      </c>
      <c r="S137" s="119">
        <v>0</v>
      </c>
      <c r="T137" s="119">
        <v>0</v>
      </c>
      <c r="U137" s="119">
        <v>0</v>
      </c>
      <c r="V137" s="119">
        <v>0</v>
      </c>
      <c r="W137" s="119">
        <v>0</v>
      </c>
      <c r="X137" s="119">
        <v>0</v>
      </c>
      <c r="Y137" s="119">
        <v>0</v>
      </c>
      <c r="Z137" s="119">
        <v>0</v>
      </c>
      <c r="AA137" s="119">
        <v>0</v>
      </c>
      <c r="AB137" s="119">
        <v>0</v>
      </c>
      <c r="AC137" s="119">
        <v>0</v>
      </c>
      <c r="AD137" s="119">
        <v>0</v>
      </c>
      <c r="AE137" s="119">
        <v>0</v>
      </c>
      <c r="AF137" s="119">
        <v>0</v>
      </c>
      <c r="AG137" s="119">
        <v>0</v>
      </c>
      <c r="AH137" s="119">
        <v>0</v>
      </c>
      <c r="AI137" s="119">
        <v>0</v>
      </c>
      <c r="AJ137" s="119">
        <v>0</v>
      </c>
      <c r="AK137" s="119">
        <v>0</v>
      </c>
      <c r="AL137" s="1" t="s">
        <v>2036</v>
      </c>
      <c r="AM137" s="1">
        <v>0</v>
      </c>
      <c r="AN137" s="1">
        <v>0</v>
      </c>
      <c r="AO137" s="1">
        <v>0</v>
      </c>
      <c r="AP137" s="1">
        <v>0</v>
      </c>
    </row>
    <row r="138" spans="1:42" x14ac:dyDescent="0.2">
      <c r="A138" s="1" t="s">
        <v>2522</v>
      </c>
      <c r="B138" s="1" t="s">
        <v>2122</v>
      </c>
      <c r="C138" s="113">
        <v>4.8780487804878049E-3</v>
      </c>
      <c r="D138" s="4">
        <v>205</v>
      </c>
      <c r="E138" s="119">
        <v>0</v>
      </c>
      <c r="F138" s="119">
        <v>0</v>
      </c>
      <c r="G138" s="119">
        <v>0</v>
      </c>
      <c r="H138" s="119">
        <v>1</v>
      </c>
      <c r="I138" s="119">
        <v>0</v>
      </c>
      <c r="J138" s="119">
        <v>0</v>
      </c>
      <c r="K138" s="119">
        <v>0</v>
      </c>
      <c r="L138" s="119">
        <v>0</v>
      </c>
      <c r="M138" s="119">
        <v>0</v>
      </c>
      <c r="N138" s="119">
        <v>0</v>
      </c>
      <c r="O138" s="119">
        <v>0</v>
      </c>
      <c r="P138" s="119">
        <v>0</v>
      </c>
      <c r="Q138" s="119">
        <v>0</v>
      </c>
      <c r="R138" s="119">
        <v>0</v>
      </c>
      <c r="S138" s="119">
        <v>0</v>
      </c>
      <c r="T138" s="119">
        <v>0</v>
      </c>
      <c r="U138" s="119">
        <v>0</v>
      </c>
      <c r="V138" s="119">
        <v>0</v>
      </c>
      <c r="W138" s="119">
        <v>0</v>
      </c>
      <c r="X138" s="119">
        <v>0</v>
      </c>
      <c r="Y138" s="119">
        <v>0</v>
      </c>
      <c r="Z138" s="119">
        <v>0</v>
      </c>
      <c r="AA138" s="119">
        <v>0</v>
      </c>
      <c r="AB138" s="119">
        <v>0</v>
      </c>
      <c r="AC138" s="119">
        <v>1</v>
      </c>
      <c r="AD138" s="119">
        <v>0</v>
      </c>
      <c r="AE138" s="119">
        <v>0</v>
      </c>
      <c r="AF138" s="119">
        <v>1</v>
      </c>
      <c r="AG138" s="119">
        <v>0</v>
      </c>
      <c r="AH138" s="119">
        <v>0</v>
      </c>
      <c r="AI138" s="119">
        <v>0</v>
      </c>
      <c r="AJ138" s="119">
        <v>0</v>
      </c>
      <c r="AK138" s="119">
        <v>0</v>
      </c>
      <c r="AL138" s="1" t="s">
        <v>1981</v>
      </c>
      <c r="AM138" s="1">
        <v>0</v>
      </c>
      <c r="AN138" s="1">
        <v>1</v>
      </c>
      <c r="AO138" s="1">
        <v>1</v>
      </c>
      <c r="AP138" s="1">
        <v>1</v>
      </c>
    </row>
    <row r="139" spans="1:42" x14ac:dyDescent="0.2">
      <c r="A139" s="1" t="s">
        <v>2523</v>
      </c>
      <c r="B139" s="1" t="s">
        <v>2026</v>
      </c>
      <c r="C139" s="113">
        <v>2.3255813953488372E-2</v>
      </c>
      <c r="D139" s="4">
        <v>43</v>
      </c>
      <c r="E139" s="119">
        <v>1</v>
      </c>
      <c r="F139" s="119">
        <v>1</v>
      </c>
      <c r="G139" s="119">
        <v>0</v>
      </c>
      <c r="H139" s="119">
        <v>1</v>
      </c>
      <c r="I139" s="119">
        <v>0</v>
      </c>
      <c r="J139" s="119">
        <v>1</v>
      </c>
      <c r="K139" s="119">
        <v>1</v>
      </c>
      <c r="L139" s="119">
        <v>1</v>
      </c>
      <c r="M139" s="119">
        <v>0</v>
      </c>
      <c r="N139" s="119">
        <v>0</v>
      </c>
      <c r="O139" s="119">
        <v>1</v>
      </c>
      <c r="P139" s="119">
        <v>1</v>
      </c>
      <c r="Q139" s="119">
        <v>1</v>
      </c>
      <c r="R139" s="119">
        <v>1</v>
      </c>
      <c r="S139" s="119">
        <v>0</v>
      </c>
      <c r="T139" s="119">
        <v>0</v>
      </c>
      <c r="U139" s="119">
        <v>0</v>
      </c>
      <c r="V139" s="119">
        <v>0</v>
      </c>
      <c r="W139" s="119">
        <v>0</v>
      </c>
      <c r="X139" s="119">
        <v>0</v>
      </c>
      <c r="Y139" s="119">
        <v>0</v>
      </c>
      <c r="Z139" s="119">
        <v>0</v>
      </c>
      <c r="AA139" s="119">
        <v>0</v>
      </c>
      <c r="AB139" s="119">
        <v>0</v>
      </c>
      <c r="AC139" s="119">
        <v>0</v>
      </c>
      <c r="AD139" s="119">
        <v>0</v>
      </c>
      <c r="AE139" s="119">
        <v>0</v>
      </c>
      <c r="AF139" s="119">
        <v>0</v>
      </c>
      <c r="AG139" s="119">
        <v>1</v>
      </c>
      <c r="AH139" s="119">
        <v>0</v>
      </c>
      <c r="AI139" s="119">
        <v>1</v>
      </c>
      <c r="AJ139" s="119">
        <v>0</v>
      </c>
      <c r="AK139" s="119">
        <v>0</v>
      </c>
      <c r="AL139" s="1" t="s">
        <v>1995</v>
      </c>
      <c r="AM139" s="1">
        <v>9</v>
      </c>
      <c r="AN139" s="1">
        <v>0</v>
      </c>
      <c r="AO139" s="1">
        <v>2</v>
      </c>
      <c r="AP139" s="1">
        <v>1</v>
      </c>
    </row>
    <row r="140" spans="1:42" x14ac:dyDescent="0.2">
      <c r="A140" s="1" t="s">
        <v>2524</v>
      </c>
      <c r="B140" s="1" t="s">
        <v>2115</v>
      </c>
      <c r="C140" s="113">
        <v>4.6728971962616819E-3</v>
      </c>
      <c r="D140" s="4">
        <v>214</v>
      </c>
      <c r="E140" s="119">
        <v>0</v>
      </c>
      <c r="F140" s="119">
        <v>0</v>
      </c>
      <c r="G140" s="119">
        <v>0</v>
      </c>
      <c r="H140" s="119">
        <v>0</v>
      </c>
      <c r="I140" s="119">
        <v>0</v>
      </c>
      <c r="J140" s="119">
        <v>0</v>
      </c>
      <c r="K140" s="119">
        <v>0</v>
      </c>
      <c r="L140" s="119">
        <v>0</v>
      </c>
      <c r="M140" s="119">
        <v>1</v>
      </c>
      <c r="N140" s="119">
        <v>0</v>
      </c>
      <c r="O140" s="119">
        <v>0</v>
      </c>
      <c r="P140" s="119">
        <v>0</v>
      </c>
      <c r="Q140" s="119">
        <v>0</v>
      </c>
      <c r="R140" s="119">
        <v>0</v>
      </c>
      <c r="S140" s="119">
        <v>0</v>
      </c>
      <c r="T140" s="119">
        <v>0</v>
      </c>
      <c r="U140" s="119">
        <v>0</v>
      </c>
      <c r="V140" s="119">
        <v>0</v>
      </c>
      <c r="W140" s="119">
        <v>0</v>
      </c>
      <c r="X140" s="119">
        <v>0</v>
      </c>
      <c r="Y140" s="119">
        <v>0</v>
      </c>
      <c r="Z140" s="119">
        <v>0</v>
      </c>
      <c r="AA140" s="119">
        <v>0</v>
      </c>
      <c r="AB140" s="119">
        <v>0</v>
      </c>
      <c r="AC140" s="119">
        <v>1</v>
      </c>
      <c r="AD140" s="119">
        <v>0</v>
      </c>
      <c r="AE140" s="119">
        <v>0</v>
      </c>
      <c r="AF140" s="119">
        <v>0</v>
      </c>
      <c r="AG140" s="119">
        <v>0</v>
      </c>
      <c r="AH140" s="119">
        <v>0</v>
      </c>
      <c r="AI140" s="119">
        <v>0</v>
      </c>
      <c r="AJ140" s="119">
        <v>0</v>
      </c>
      <c r="AK140" s="119">
        <v>0</v>
      </c>
      <c r="AL140" s="1" t="s">
        <v>2036</v>
      </c>
      <c r="AM140" s="1">
        <v>1</v>
      </c>
      <c r="AN140" s="1">
        <v>1</v>
      </c>
      <c r="AO140" s="1">
        <v>0</v>
      </c>
      <c r="AP140" s="1">
        <v>0</v>
      </c>
    </row>
    <row r="141" spans="1:42" x14ac:dyDescent="0.2">
      <c r="A141" s="1" t="s">
        <v>2525</v>
      </c>
      <c r="B141" s="1" t="s">
        <v>2221</v>
      </c>
      <c r="C141" s="113">
        <v>7.874015748031496E-3</v>
      </c>
      <c r="D141" s="4">
        <v>127</v>
      </c>
      <c r="E141" s="119">
        <v>0</v>
      </c>
      <c r="F141" s="119">
        <v>1</v>
      </c>
      <c r="G141" s="119">
        <v>0</v>
      </c>
      <c r="H141" s="119">
        <v>1</v>
      </c>
      <c r="I141" s="119">
        <v>1</v>
      </c>
      <c r="J141" s="119">
        <v>1</v>
      </c>
      <c r="K141" s="119">
        <v>0</v>
      </c>
      <c r="L141" s="119">
        <v>0</v>
      </c>
      <c r="M141" s="119">
        <v>1</v>
      </c>
      <c r="N141" s="119">
        <v>0</v>
      </c>
      <c r="O141" s="119">
        <v>1</v>
      </c>
      <c r="P141" s="119">
        <v>0</v>
      </c>
      <c r="Q141" s="119">
        <v>1</v>
      </c>
      <c r="R141" s="119">
        <v>1</v>
      </c>
      <c r="S141" s="119">
        <v>0</v>
      </c>
      <c r="T141" s="119">
        <v>0</v>
      </c>
      <c r="U141" s="119">
        <v>0</v>
      </c>
      <c r="V141" s="119">
        <v>0</v>
      </c>
      <c r="W141" s="119">
        <v>0</v>
      </c>
      <c r="X141" s="119">
        <v>1</v>
      </c>
      <c r="Y141" s="119">
        <v>1</v>
      </c>
      <c r="Z141" s="119">
        <v>0</v>
      </c>
      <c r="AA141" s="119">
        <v>0</v>
      </c>
      <c r="AB141" s="119">
        <v>0</v>
      </c>
      <c r="AC141" s="119">
        <v>0</v>
      </c>
      <c r="AD141" s="119">
        <v>1</v>
      </c>
      <c r="AE141" s="119">
        <v>0</v>
      </c>
      <c r="AF141" s="119">
        <v>1</v>
      </c>
      <c r="AG141" s="119">
        <v>1</v>
      </c>
      <c r="AH141" s="119">
        <v>1</v>
      </c>
      <c r="AI141" s="119">
        <v>1</v>
      </c>
      <c r="AJ141" s="119">
        <v>1</v>
      </c>
      <c r="AK141" s="119">
        <v>1</v>
      </c>
      <c r="AL141" s="1" t="s">
        <v>1976</v>
      </c>
      <c r="AM141" s="1">
        <v>7</v>
      </c>
      <c r="AN141" s="1">
        <v>2</v>
      </c>
      <c r="AO141" s="1">
        <v>5</v>
      </c>
      <c r="AP141" s="1">
        <v>3</v>
      </c>
    </row>
    <row r="142" spans="1:42" x14ac:dyDescent="0.2">
      <c r="A142" s="1" t="s">
        <v>2526</v>
      </c>
      <c r="B142" s="1" t="s">
        <v>2109</v>
      </c>
      <c r="C142" s="113">
        <v>5.6179775280898875E-3</v>
      </c>
      <c r="D142" s="4">
        <v>178</v>
      </c>
      <c r="E142" s="119">
        <v>1</v>
      </c>
      <c r="F142" s="119">
        <v>0</v>
      </c>
      <c r="G142" s="119">
        <v>0</v>
      </c>
      <c r="H142" s="119">
        <v>0</v>
      </c>
      <c r="I142" s="119">
        <v>1</v>
      </c>
      <c r="J142" s="119">
        <v>0</v>
      </c>
      <c r="K142" s="119">
        <v>0</v>
      </c>
      <c r="L142" s="119">
        <v>0</v>
      </c>
      <c r="M142" s="119">
        <v>0</v>
      </c>
      <c r="N142" s="119">
        <v>0</v>
      </c>
      <c r="O142" s="119">
        <v>0</v>
      </c>
      <c r="P142" s="119">
        <v>0</v>
      </c>
      <c r="Q142" s="119">
        <v>0</v>
      </c>
      <c r="R142" s="119">
        <v>0</v>
      </c>
      <c r="S142" s="119">
        <v>0</v>
      </c>
      <c r="T142" s="119">
        <v>0</v>
      </c>
      <c r="U142" s="119">
        <v>0</v>
      </c>
      <c r="V142" s="119">
        <v>1</v>
      </c>
      <c r="W142" s="119">
        <v>0</v>
      </c>
      <c r="X142" s="119">
        <v>1</v>
      </c>
      <c r="Y142" s="119">
        <v>0</v>
      </c>
      <c r="Z142" s="119">
        <v>0</v>
      </c>
      <c r="AA142" s="119">
        <v>1</v>
      </c>
      <c r="AB142" s="119">
        <v>0</v>
      </c>
      <c r="AC142" s="119">
        <v>0</v>
      </c>
      <c r="AD142" s="119">
        <v>0</v>
      </c>
      <c r="AE142" s="119">
        <v>0</v>
      </c>
      <c r="AF142" s="119">
        <v>1</v>
      </c>
      <c r="AG142" s="119">
        <v>1</v>
      </c>
      <c r="AH142" s="119">
        <v>0</v>
      </c>
      <c r="AI142" s="119">
        <v>0</v>
      </c>
      <c r="AJ142" s="119">
        <v>0</v>
      </c>
      <c r="AK142" s="119">
        <v>0</v>
      </c>
      <c r="AL142" s="1" t="s">
        <v>2036</v>
      </c>
      <c r="AM142" s="1">
        <v>2</v>
      </c>
      <c r="AN142" s="1">
        <v>1</v>
      </c>
      <c r="AO142" s="1">
        <v>3</v>
      </c>
      <c r="AP142" s="1">
        <v>1</v>
      </c>
    </row>
    <row r="143" spans="1:42" x14ac:dyDescent="0.2">
      <c r="A143" s="1" t="s">
        <v>2527</v>
      </c>
      <c r="B143" s="1" t="s">
        <v>2528</v>
      </c>
      <c r="C143" s="113">
        <v>5.6497175141242938E-3</v>
      </c>
      <c r="D143" s="4">
        <v>177</v>
      </c>
      <c r="E143" s="119">
        <v>1</v>
      </c>
      <c r="F143" s="119">
        <v>0</v>
      </c>
      <c r="G143" s="119">
        <v>1</v>
      </c>
      <c r="H143" s="119">
        <v>0</v>
      </c>
      <c r="I143" s="119">
        <v>0</v>
      </c>
      <c r="J143" s="119">
        <v>0</v>
      </c>
      <c r="K143" s="119">
        <v>0</v>
      </c>
      <c r="L143" s="119">
        <v>0</v>
      </c>
      <c r="M143" s="119">
        <v>0</v>
      </c>
      <c r="N143" s="119">
        <v>1</v>
      </c>
      <c r="O143" s="119">
        <v>1</v>
      </c>
      <c r="P143" s="119">
        <v>1</v>
      </c>
      <c r="Q143" s="119">
        <v>1</v>
      </c>
      <c r="R143" s="119">
        <v>0</v>
      </c>
      <c r="S143" s="119">
        <v>0</v>
      </c>
      <c r="T143" s="119">
        <v>0</v>
      </c>
      <c r="U143" s="119">
        <v>0</v>
      </c>
      <c r="V143" s="119">
        <v>1</v>
      </c>
      <c r="W143" s="119">
        <v>0</v>
      </c>
      <c r="X143" s="119">
        <v>0</v>
      </c>
      <c r="Y143" s="119">
        <v>1</v>
      </c>
      <c r="Z143" s="119">
        <v>0</v>
      </c>
      <c r="AA143" s="119">
        <v>1</v>
      </c>
      <c r="AB143" s="119">
        <v>0</v>
      </c>
      <c r="AC143" s="119">
        <v>1</v>
      </c>
      <c r="AD143" s="119">
        <v>0</v>
      </c>
      <c r="AE143" s="119">
        <v>1</v>
      </c>
      <c r="AF143" s="119">
        <v>0</v>
      </c>
      <c r="AG143" s="119">
        <v>0</v>
      </c>
      <c r="AH143" s="119">
        <v>0</v>
      </c>
      <c r="AI143" s="119">
        <v>0</v>
      </c>
      <c r="AJ143" s="119">
        <v>0</v>
      </c>
      <c r="AK143" s="119">
        <v>1</v>
      </c>
      <c r="AL143" s="1" t="s">
        <v>2036</v>
      </c>
      <c r="AM143" s="1">
        <v>5</v>
      </c>
      <c r="AN143" s="1">
        <v>4</v>
      </c>
      <c r="AO143" s="1">
        <v>0</v>
      </c>
      <c r="AP143" s="1">
        <v>3</v>
      </c>
    </row>
    <row r="144" spans="1:42" x14ac:dyDescent="0.2">
      <c r="A144" s="1" t="s">
        <v>2529</v>
      </c>
      <c r="B144" s="1" t="s">
        <v>2530</v>
      </c>
      <c r="C144" s="113">
        <v>5.0000000000000001E-3</v>
      </c>
      <c r="D144" s="4">
        <v>200</v>
      </c>
      <c r="E144" s="119">
        <v>0</v>
      </c>
      <c r="F144" s="119">
        <v>0</v>
      </c>
      <c r="G144" s="119">
        <v>0</v>
      </c>
      <c r="H144" s="119">
        <v>0</v>
      </c>
      <c r="I144" s="119">
        <v>0</v>
      </c>
      <c r="J144" s="119">
        <v>0</v>
      </c>
      <c r="K144" s="119">
        <v>0</v>
      </c>
      <c r="L144" s="119">
        <v>0</v>
      </c>
      <c r="M144" s="119">
        <v>0</v>
      </c>
      <c r="N144" s="119">
        <v>1</v>
      </c>
      <c r="O144" s="119">
        <v>0</v>
      </c>
      <c r="P144" s="119">
        <v>0</v>
      </c>
      <c r="Q144" s="119">
        <v>0</v>
      </c>
      <c r="R144" s="119">
        <v>0</v>
      </c>
      <c r="S144" s="119">
        <v>1</v>
      </c>
      <c r="T144" s="119">
        <v>0</v>
      </c>
      <c r="U144" s="119">
        <v>1</v>
      </c>
      <c r="V144" s="119">
        <v>0</v>
      </c>
      <c r="W144" s="119">
        <v>0</v>
      </c>
      <c r="X144" s="119">
        <v>0</v>
      </c>
      <c r="Y144" s="119">
        <v>0</v>
      </c>
      <c r="Z144" s="119">
        <v>1</v>
      </c>
      <c r="AA144" s="119">
        <v>1</v>
      </c>
      <c r="AB144" s="119">
        <v>0</v>
      </c>
      <c r="AC144" s="119">
        <v>0</v>
      </c>
      <c r="AD144" s="119">
        <v>0</v>
      </c>
      <c r="AE144" s="119">
        <v>0</v>
      </c>
      <c r="AF144" s="119">
        <v>0</v>
      </c>
      <c r="AG144" s="119">
        <v>0</v>
      </c>
      <c r="AH144" s="119">
        <v>0</v>
      </c>
      <c r="AI144" s="119">
        <v>0</v>
      </c>
      <c r="AJ144" s="119">
        <v>0</v>
      </c>
      <c r="AK144" s="119">
        <v>0</v>
      </c>
      <c r="AL144" s="1" t="s">
        <v>2090</v>
      </c>
      <c r="AM144" s="1">
        <v>0</v>
      </c>
      <c r="AN144" s="1">
        <v>5</v>
      </c>
      <c r="AO144" s="1">
        <v>0</v>
      </c>
      <c r="AP144" s="1">
        <v>0</v>
      </c>
    </row>
    <row r="145" spans="1:42" x14ac:dyDescent="0.2">
      <c r="A145" s="1" t="s">
        <v>2531</v>
      </c>
      <c r="B145" s="1" t="s">
        <v>2532</v>
      </c>
      <c r="C145" s="113">
        <v>4.9504950495049506E-3</v>
      </c>
      <c r="D145" s="4">
        <v>202</v>
      </c>
      <c r="E145" s="119">
        <v>0</v>
      </c>
      <c r="F145" s="119">
        <v>0</v>
      </c>
      <c r="G145" s="119">
        <v>0</v>
      </c>
      <c r="H145" s="119">
        <v>0</v>
      </c>
      <c r="I145" s="119">
        <v>1</v>
      </c>
      <c r="J145" s="119">
        <v>0</v>
      </c>
      <c r="K145" s="119">
        <v>0</v>
      </c>
      <c r="L145" s="119">
        <v>0</v>
      </c>
      <c r="M145" s="119">
        <v>0</v>
      </c>
      <c r="N145" s="119">
        <v>0</v>
      </c>
      <c r="O145" s="119">
        <v>0</v>
      </c>
      <c r="P145" s="119">
        <v>0</v>
      </c>
      <c r="Q145" s="119">
        <v>0</v>
      </c>
      <c r="R145" s="119">
        <v>0</v>
      </c>
      <c r="S145" s="119">
        <v>1</v>
      </c>
      <c r="T145" s="119">
        <v>0</v>
      </c>
      <c r="U145" s="119">
        <v>1</v>
      </c>
      <c r="V145" s="119">
        <v>0</v>
      </c>
      <c r="W145" s="119">
        <v>0</v>
      </c>
      <c r="X145" s="119">
        <v>0</v>
      </c>
      <c r="Y145" s="119">
        <v>0</v>
      </c>
      <c r="Z145" s="119">
        <v>1</v>
      </c>
      <c r="AA145" s="119">
        <v>0</v>
      </c>
      <c r="AB145" s="119">
        <v>0</v>
      </c>
      <c r="AC145" s="119">
        <v>0</v>
      </c>
      <c r="AD145" s="119">
        <v>0</v>
      </c>
      <c r="AE145" s="119">
        <v>0</v>
      </c>
      <c r="AF145" s="119">
        <v>0</v>
      </c>
      <c r="AG145" s="119">
        <v>0</v>
      </c>
      <c r="AH145" s="119">
        <v>0</v>
      </c>
      <c r="AI145" s="119">
        <v>0</v>
      </c>
      <c r="AJ145" s="119">
        <v>0</v>
      </c>
      <c r="AK145" s="119">
        <v>1</v>
      </c>
      <c r="AL145" s="1" t="s">
        <v>2090</v>
      </c>
      <c r="AM145" s="1">
        <v>1</v>
      </c>
      <c r="AN145" s="1">
        <v>4</v>
      </c>
      <c r="AO145" s="1">
        <v>0</v>
      </c>
      <c r="AP145" s="1">
        <v>0</v>
      </c>
    </row>
    <row r="146" spans="1:42" x14ac:dyDescent="0.2">
      <c r="A146" s="1" t="s">
        <v>2533</v>
      </c>
      <c r="B146" s="1" t="s">
        <v>2082</v>
      </c>
      <c r="C146" s="113">
        <v>6.6666666666666671E-3</v>
      </c>
      <c r="D146" s="4">
        <v>150</v>
      </c>
      <c r="E146" s="119">
        <v>1</v>
      </c>
      <c r="F146" s="119">
        <v>1</v>
      </c>
      <c r="G146" s="119">
        <v>1</v>
      </c>
      <c r="H146" s="119">
        <v>1</v>
      </c>
      <c r="I146" s="119">
        <v>0</v>
      </c>
      <c r="J146" s="119">
        <v>1</v>
      </c>
      <c r="K146" s="119">
        <v>0</v>
      </c>
      <c r="L146" s="119">
        <v>0</v>
      </c>
      <c r="M146" s="119">
        <v>0</v>
      </c>
      <c r="N146" s="119">
        <v>1</v>
      </c>
      <c r="O146" s="119">
        <v>1</v>
      </c>
      <c r="P146" s="119">
        <v>1</v>
      </c>
      <c r="Q146" s="119">
        <v>1</v>
      </c>
      <c r="R146" s="119">
        <v>1</v>
      </c>
      <c r="S146" s="119">
        <v>0</v>
      </c>
      <c r="T146" s="119">
        <v>0</v>
      </c>
      <c r="U146" s="119">
        <v>0</v>
      </c>
      <c r="V146" s="119">
        <v>0</v>
      </c>
      <c r="W146" s="119">
        <v>0</v>
      </c>
      <c r="X146" s="119">
        <v>0</v>
      </c>
      <c r="Y146" s="119">
        <v>0</v>
      </c>
      <c r="Z146" s="119">
        <v>0</v>
      </c>
      <c r="AA146" s="119">
        <v>0</v>
      </c>
      <c r="AB146" s="119">
        <v>0</v>
      </c>
      <c r="AC146" s="119">
        <v>0</v>
      </c>
      <c r="AD146" s="119">
        <v>1</v>
      </c>
      <c r="AE146" s="119">
        <v>1</v>
      </c>
      <c r="AF146" s="119">
        <v>0</v>
      </c>
      <c r="AG146" s="119">
        <v>1</v>
      </c>
      <c r="AH146" s="119">
        <v>0</v>
      </c>
      <c r="AI146" s="119">
        <v>1</v>
      </c>
      <c r="AJ146" s="119">
        <v>0</v>
      </c>
      <c r="AK146" s="119">
        <v>0</v>
      </c>
      <c r="AL146" s="1" t="s">
        <v>1975</v>
      </c>
      <c r="AM146" s="1">
        <v>8</v>
      </c>
      <c r="AN146" s="1">
        <v>1</v>
      </c>
      <c r="AO146" s="1">
        <v>2</v>
      </c>
      <c r="AP146" s="1">
        <v>3</v>
      </c>
    </row>
    <row r="147" spans="1:42" x14ac:dyDescent="0.2">
      <c r="A147" s="1" t="s">
        <v>2534</v>
      </c>
      <c r="B147" s="1" t="s">
        <v>2535</v>
      </c>
      <c r="C147" s="113">
        <v>5.6179775280898875E-3</v>
      </c>
      <c r="D147" s="4">
        <v>178</v>
      </c>
      <c r="E147" s="119">
        <v>0</v>
      </c>
      <c r="F147" s="119">
        <v>0</v>
      </c>
      <c r="G147" s="119">
        <v>0</v>
      </c>
      <c r="H147" s="119">
        <v>0</v>
      </c>
      <c r="I147" s="119">
        <v>0</v>
      </c>
      <c r="J147" s="119">
        <v>0</v>
      </c>
      <c r="K147" s="119">
        <v>0</v>
      </c>
      <c r="L147" s="119">
        <v>0</v>
      </c>
      <c r="M147" s="119">
        <v>0</v>
      </c>
      <c r="N147" s="119">
        <v>0</v>
      </c>
      <c r="O147" s="119">
        <v>0</v>
      </c>
      <c r="P147" s="119">
        <v>0</v>
      </c>
      <c r="Q147" s="119">
        <v>0</v>
      </c>
      <c r="R147" s="119">
        <v>0</v>
      </c>
      <c r="S147" s="119">
        <v>0</v>
      </c>
      <c r="T147" s="119">
        <v>0</v>
      </c>
      <c r="U147" s="119">
        <v>0</v>
      </c>
      <c r="V147" s="119">
        <v>0</v>
      </c>
      <c r="W147" s="119">
        <v>0</v>
      </c>
      <c r="X147" s="119">
        <v>0</v>
      </c>
      <c r="Y147" s="119">
        <v>0</v>
      </c>
      <c r="Z147" s="119">
        <v>1</v>
      </c>
      <c r="AA147" s="119">
        <v>0</v>
      </c>
      <c r="AB147" s="119">
        <v>0</v>
      </c>
      <c r="AC147" s="119">
        <v>0</v>
      </c>
      <c r="AD147" s="119">
        <v>1</v>
      </c>
      <c r="AE147" s="119">
        <v>1</v>
      </c>
      <c r="AF147" s="119">
        <v>0</v>
      </c>
      <c r="AG147" s="119">
        <v>0</v>
      </c>
      <c r="AH147" s="119">
        <v>0</v>
      </c>
      <c r="AI147" s="119">
        <v>0</v>
      </c>
      <c r="AJ147" s="119">
        <v>0</v>
      </c>
      <c r="AK147" s="119">
        <v>0</v>
      </c>
      <c r="AL147" s="1" t="s">
        <v>2036</v>
      </c>
      <c r="AM147" s="1">
        <v>0</v>
      </c>
      <c r="AN147" s="1">
        <v>1</v>
      </c>
      <c r="AO147" s="1">
        <v>0</v>
      </c>
      <c r="AP147" s="1">
        <v>2</v>
      </c>
    </row>
    <row r="148" spans="1:42" x14ac:dyDescent="0.2">
      <c r="A148" s="1" t="s">
        <v>2536</v>
      </c>
      <c r="B148" s="1" t="s">
        <v>2537</v>
      </c>
      <c r="C148" s="113">
        <v>5.3763440860215058E-3</v>
      </c>
      <c r="D148" s="4">
        <v>186</v>
      </c>
      <c r="E148" s="119">
        <v>0</v>
      </c>
      <c r="F148" s="119">
        <v>0</v>
      </c>
      <c r="G148" s="119">
        <v>0</v>
      </c>
      <c r="H148" s="119">
        <v>0</v>
      </c>
      <c r="I148" s="119">
        <v>0</v>
      </c>
      <c r="J148" s="119">
        <v>0</v>
      </c>
      <c r="K148" s="119">
        <v>0</v>
      </c>
      <c r="L148" s="119">
        <v>0</v>
      </c>
      <c r="M148" s="119">
        <v>0</v>
      </c>
      <c r="N148" s="119">
        <v>0</v>
      </c>
      <c r="O148" s="119">
        <v>0</v>
      </c>
      <c r="P148" s="119">
        <v>0</v>
      </c>
      <c r="Q148" s="119">
        <v>0</v>
      </c>
      <c r="R148" s="119">
        <v>0</v>
      </c>
      <c r="S148" s="119">
        <v>1</v>
      </c>
      <c r="T148" s="119">
        <v>0</v>
      </c>
      <c r="U148" s="119">
        <v>0</v>
      </c>
      <c r="V148" s="119">
        <v>0</v>
      </c>
      <c r="W148" s="119">
        <v>0</v>
      </c>
      <c r="X148" s="119">
        <v>0</v>
      </c>
      <c r="Y148" s="119">
        <v>0</v>
      </c>
      <c r="Z148" s="119">
        <v>0</v>
      </c>
      <c r="AA148" s="119">
        <v>0</v>
      </c>
      <c r="AB148" s="119">
        <v>0</v>
      </c>
      <c r="AC148" s="119">
        <v>0</v>
      </c>
      <c r="AD148" s="119">
        <v>0</v>
      </c>
      <c r="AE148" s="119">
        <v>0</v>
      </c>
      <c r="AF148" s="119">
        <v>0</v>
      </c>
      <c r="AG148" s="119">
        <v>0</v>
      </c>
      <c r="AH148" s="119">
        <v>0</v>
      </c>
      <c r="AI148" s="119">
        <v>0</v>
      </c>
      <c r="AJ148" s="119">
        <v>0</v>
      </c>
      <c r="AK148" s="119">
        <v>0</v>
      </c>
      <c r="AL148" s="1" t="s">
        <v>2036</v>
      </c>
      <c r="AM148" s="1">
        <v>0</v>
      </c>
      <c r="AN148" s="1">
        <v>1</v>
      </c>
      <c r="AO148" s="1">
        <v>0</v>
      </c>
      <c r="AP148" s="1">
        <v>0</v>
      </c>
    </row>
    <row r="149" spans="1:42" x14ac:dyDescent="0.2">
      <c r="A149" s="1" t="s">
        <v>2538</v>
      </c>
      <c r="B149" s="1" t="s">
        <v>2104</v>
      </c>
      <c r="C149" s="113">
        <v>5.7142857142857143E-3</v>
      </c>
      <c r="D149" s="4">
        <v>175</v>
      </c>
      <c r="E149" s="119">
        <v>0</v>
      </c>
      <c r="F149" s="119">
        <v>1</v>
      </c>
      <c r="G149" s="119">
        <v>1</v>
      </c>
      <c r="H149" s="119">
        <v>0</v>
      </c>
      <c r="I149" s="119">
        <v>0</v>
      </c>
      <c r="J149" s="119">
        <v>0</v>
      </c>
      <c r="K149" s="119">
        <v>0</v>
      </c>
      <c r="L149" s="119">
        <v>1</v>
      </c>
      <c r="M149" s="119">
        <v>0</v>
      </c>
      <c r="N149" s="119">
        <v>0</v>
      </c>
      <c r="O149" s="119">
        <v>0</v>
      </c>
      <c r="P149" s="119">
        <v>0</v>
      </c>
      <c r="Q149" s="119">
        <v>0</v>
      </c>
      <c r="R149" s="119">
        <v>0</v>
      </c>
      <c r="S149" s="119">
        <v>1</v>
      </c>
      <c r="T149" s="119">
        <v>0</v>
      </c>
      <c r="U149" s="119">
        <v>1</v>
      </c>
      <c r="V149" s="119">
        <v>1</v>
      </c>
      <c r="W149" s="119">
        <v>0</v>
      </c>
      <c r="X149" s="119">
        <v>1</v>
      </c>
      <c r="Y149" s="119">
        <v>1</v>
      </c>
      <c r="Z149" s="119">
        <v>1</v>
      </c>
      <c r="AA149" s="119">
        <v>0</v>
      </c>
      <c r="AB149" s="119">
        <v>0</v>
      </c>
      <c r="AC149" s="119">
        <v>1</v>
      </c>
      <c r="AD149" s="119">
        <v>1</v>
      </c>
      <c r="AE149" s="119">
        <v>1</v>
      </c>
      <c r="AF149" s="119">
        <v>0</v>
      </c>
      <c r="AG149" s="119">
        <v>1</v>
      </c>
      <c r="AH149" s="119">
        <v>1</v>
      </c>
      <c r="AI149" s="119">
        <v>0</v>
      </c>
      <c r="AJ149" s="119">
        <v>1</v>
      </c>
      <c r="AK149" s="119">
        <v>1</v>
      </c>
      <c r="AL149" s="1" t="s">
        <v>1975</v>
      </c>
      <c r="AM149" s="1">
        <v>3</v>
      </c>
      <c r="AN149" s="1">
        <v>6</v>
      </c>
      <c r="AO149" s="1">
        <v>3</v>
      </c>
      <c r="AP149" s="1">
        <v>4</v>
      </c>
    </row>
    <row r="150" spans="1:42" x14ac:dyDescent="0.2">
      <c r="A150" s="1" t="s">
        <v>2539</v>
      </c>
      <c r="B150" s="1" t="s">
        <v>2112</v>
      </c>
      <c r="C150" s="113">
        <v>5.8139534883720929E-3</v>
      </c>
      <c r="D150" s="4">
        <v>172</v>
      </c>
      <c r="E150" s="119">
        <v>0</v>
      </c>
      <c r="F150" s="119">
        <v>0</v>
      </c>
      <c r="G150" s="119">
        <v>0</v>
      </c>
      <c r="H150" s="119">
        <v>0</v>
      </c>
      <c r="I150" s="119">
        <v>1</v>
      </c>
      <c r="J150" s="119">
        <v>0</v>
      </c>
      <c r="K150" s="119">
        <v>0</v>
      </c>
      <c r="L150" s="119">
        <v>1</v>
      </c>
      <c r="M150" s="119">
        <v>1</v>
      </c>
      <c r="N150" s="119">
        <v>1</v>
      </c>
      <c r="O150" s="119">
        <v>0</v>
      </c>
      <c r="P150" s="119">
        <v>0</v>
      </c>
      <c r="Q150" s="119">
        <v>0</v>
      </c>
      <c r="R150" s="119">
        <v>0</v>
      </c>
      <c r="S150" s="119">
        <v>1</v>
      </c>
      <c r="T150" s="119">
        <v>0</v>
      </c>
      <c r="U150" s="119">
        <v>0</v>
      </c>
      <c r="V150" s="119">
        <v>0</v>
      </c>
      <c r="W150" s="119">
        <v>1</v>
      </c>
      <c r="X150" s="119">
        <v>1</v>
      </c>
      <c r="Y150" s="119">
        <v>0</v>
      </c>
      <c r="Z150" s="119">
        <v>1</v>
      </c>
      <c r="AA150" s="119">
        <v>1</v>
      </c>
      <c r="AB150" s="119">
        <v>1</v>
      </c>
      <c r="AC150" s="119">
        <v>0</v>
      </c>
      <c r="AD150" s="119">
        <v>1</v>
      </c>
      <c r="AE150" s="119">
        <v>0</v>
      </c>
      <c r="AF150" s="119">
        <v>0</v>
      </c>
      <c r="AG150" s="119">
        <v>1</v>
      </c>
      <c r="AH150" s="119">
        <v>1</v>
      </c>
      <c r="AI150" s="119">
        <v>1</v>
      </c>
      <c r="AJ150" s="119">
        <v>0</v>
      </c>
      <c r="AK150" s="119">
        <v>1</v>
      </c>
      <c r="AL150" s="1" t="s">
        <v>1992</v>
      </c>
      <c r="AM150" s="1">
        <v>3</v>
      </c>
      <c r="AN150" s="1">
        <v>7</v>
      </c>
      <c r="AO150" s="1">
        <v>3</v>
      </c>
      <c r="AP150" s="1">
        <v>2</v>
      </c>
    </row>
    <row r="151" spans="1:42" x14ac:dyDescent="0.2">
      <c r="A151" s="1" t="s">
        <v>2540</v>
      </c>
      <c r="B151" s="1" t="s">
        <v>2541</v>
      </c>
      <c r="C151" s="113">
        <v>6.7567567567567571E-3</v>
      </c>
      <c r="D151" s="4">
        <v>148</v>
      </c>
      <c r="E151" s="119">
        <v>1</v>
      </c>
      <c r="F151" s="119">
        <v>1</v>
      </c>
      <c r="G151" s="119">
        <v>1</v>
      </c>
      <c r="H151" s="119">
        <v>1</v>
      </c>
      <c r="I151" s="119">
        <v>0</v>
      </c>
      <c r="J151" s="119">
        <v>1</v>
      </c>
      <c r="K151" s="119">
        <v>1</v>
      </c>
      <c r="L151" s="119">
        <v>1</v>
      </c>
      <c r="M151" s="119">
        <v>0</v>
      </c>
      <c r="N151" s="119">
        <v>0</v>
      </c>
      <c r="O151" s="119">
        <v>1</v>
      </c>
      <c r="P151" s="119">
        <v>1</v>
      </c>
      <c r="Q151" s="119">
        <v>1</v>
      </c>
      <c r="R151" s="119">
        <v>1</v>
      </c>
      <c r="S151" s="119">
        <v>1</v>
      </c>
      <c r="T151" s="119">
        <v>1</v>
      </c>
      <c r="U151" s="119">
        <v>0</v>
      </c>
      <c r="V151" s="119">
        <v>1</v>
      </c>
      <c r="W151" s="119">
        <v>0</v>
      </c>
      <c r="X151" s="119">
        <v>0</v>
      </c>
      <c r="Y151" s="119">
        <v>1</v>
      </c>
      <c r="Z151" s="119">
        <v>0</v>
      </c>
      <c r="AA151" s="119">
        <v>1</v>
      </c>
      <c r="AB151" s="119">
        <v>1</v>
      </c>
      <c r="AC151" s="119">
        <v>0</v>
      </c>
      <c r="AD151" s="119">
        <v>1</v>
      </c>
      <c r="AE151" s="119">
        <v>1</v>
      </c>
      <c r="AF151" s="119">
        <v>1</v>
      </c>
      <c r="AG151" s="119">
        <v>1</v>
      </c>
      <c r="AH151" s="119">
        <v>0</v>
      </c>
      <c r="AI151" s="119">
        <v>1</v>
      </c>
      <c r="AJ151" s="119">
        <v>1</v>
      </c>
      <c r="AK151" s="119">
        <v>1</v>
      </c>
      <c r="AL151" s="1" t="s">
        <v>1976</v>
      </c>
      <c r="AM151" s="1">
        <v>10</v>
      </c>
      <c r="AN151" s="1">
        <v>3</v>
      </c>
      <c r="AO151" s="1">
        <v>4</v>
      </c>
      <c r="AP151" s="1">
        <v>7</v>
      </c>
    </row>
    <row r="152" spans="1:42" x14ac:dyDescent="0.2">
      <c r="A152" s="1" t="s">
        <v>2542</v>
      </c>
      <c r="B152" s="1" t="s">
        <v>2543</v>
      </c>
      <c r="C152" s="113">
        <v>6.0606060606060606E-3</v>
      </c>
      <c r="D152" s="4">
        <v>165</v>
      </c>
      <c r="E152" s="119">
        <v>0</v>
      </c>
      <c r="F152" s="119">
        <v>0</v>
      </c>
      <c r="G152" s="119">
        <v>0</v>
      </c>
      <c r="H152" s="119">
        <v>0</v>
      </c>
      <c r="I152" s="119">
        <v>0</v>
      </c>
      <c r="J152" s="119">
        <v>0</v>
      </c>
      <c r="K152" s="119">
        <v>0</v>
      </c>
      <c r="L152" s="119">
        <v>0</v>
      </c>
      <c r="M152" s="119">
        <v>0</v>
      </c>
      <c r="N152" s="119">
        <v>0</v>
      </c>
      <c r="O152" s="119">
        <v>0</v>
      </c>
      <c r="P152" s="119">
        <v>0</v>
      </c>
      <c r="Q152" s="119">
        <v>0</v>
      </c>
      <c r="R152" s="119">
        <v>0</v>
      </c>
      <c r="S152" s="119">
        <v>0</v>
      </c>
      <c r="T152" s="119">
        <v>1</v>
      </c>
      <c r="U152" s="119">
        <v>0</v>
      </c>
      <c r="V152" s="119">
        <v>0</v>
      </c>
      <c r="W152" s="119">
        <v>0</v>
      </c>
      <c r="X152" s="119">
        <v>0</v>
      </c>
      <c r="Y152" s="119">
        <v>0</v>
      </c>
      <c r="Z152" s="119">
        <v>0</v>
      </c>
      <c r="AA152" s="119">
        <v>0</v>
      </c>
      <c r="AB152" s="119">
        <v>0</v>
      </c>
      <c r="AC152" s="119">
        <v>1</v>
      </c>
      <c r="AD152" s="119">
        <v>0</v>
      </c>
      <c r="AE152" s="119">
        <v>0</v>
      </c>
      <c r="AF152" s="119">
        <v>0</v>
      </c>
      <c r="AG152" s="119">
        <v>1</v>
      </c>
      <c r="AH152" s="119">
        <v>0</v>
      </c>
      <c r="AI152" s="119">
        <v>0</v>
      </c>
      <c r="AJ152" s="119">
        <v>1</v>
      </c>
      <c r="AK152" s="119">
        <v>0</v>
      </c>
      <c r="AL152" s="1" t="s">
        <v>2036</v>
      </c>
      <c r="AM152" s="1">
        <v>0</v>
      </c>
      <c r="AN152" s="1">
        <v>1</v>
      </c>
      <c r="AO152" s="1">
        <v>2</v>
      </c>
      <c r="AP152" s="1">
        <v>1</v>
      </c>
    </row>
    <row r="153" spans="1:42" x14ac:dyDescent="0.2">
      <c r="A153" s="1" t="s">
        <v>2544</v>
      </c>
      <c r="B153" s="1" t="s">
        <v>2091</v>
      </c>
      <c r="C153" s="113">
        <v>7.0921985815602835E-3</v>
      </c>
      <c r="D153" s="4">
        <v>141</v>
      </c>
      <c r="E153" s="119">
        <v>1</v>
      </c>
      <c r="F153" s="119">
        <v>1</v>
      </c>
      <c r="G153" s="119">
        <v>1</v>
      </c>
      <c r="H153" s="119">
        <v>1</v>
      </c>
      <c r="I153" s="119">
        <v>1</v>
      </c>
      <c r="J153" s="119">
        <v>1</v>
      </c>
      <c r="K153" s="119">
        <v>1</v>
      </c>
      <c r="L153" s="119">
        <v>1</v>
      </c>
      <c r="M153" s="119">
        <v>1</v>
      </c>
      <c r="N153" s="119">
        <v>1</v>
      </c>
      <c r="O153" s="119">
        <v>1</v>
      </c>
      <c r="P153" s="119">
        <v>0</v>
      </c>
      <c r="Q153" s="119">
        <v>1</v>
      </c>
      <c r="R153" s="119">
        <v>1</v>
      </c>
      <c r="S153" s="119">
        <v>1</v>
      </c>
      <c r="T153" s="119">
        <v>1</v>
      </c>
      <c r="U153" s="119">
        <v>0</v>
      </c>
      <c r="V153" s="119">
        <v>1</v>
      </c>
      <c r="W153" s="119">
        <v>1</v>
      </c>
      <c r="X153" s="119">
        <v>1</v>
      </c>
      <c r="Y153" s="119">
        <v>1</v>
      </c>
      <c r="Z153" s="119">
        <v>1</v>
      </c>
      <c r="AA153" s="119">
        <v>1</v>
      </c>
      <c r="AB153" s="119">
        <v>1</v>
      </c>
      <c r="AC153" s="119">
        <v>0</v>
      </c>
      <c r="AD153" s="119">
        <v>1</v>
      </c>
      <c r="AE153" s="119">
        <v>1</v>
      </c>
      <c r="AF153" s="119">
        <v>1</v>
      </c>
      <c r="AG153" s="119">
        <v>1</v>
      </c>
      <c r="AH153" s="119">
        <v>1</v>
      </c>
      <c r="AI153" s="119">
        <v>1</v>
      </c>
      <c r="AJ153" s="119">
        <v>1</v>
      </c>
      <c r="AK153" s="119">
        <v>1</v>
      </c>
      <c r="AL153" s="1" t="s">
        <v>1974</v>
      </c>
      <c r="AM153" s="1">
        <v>11</v>
      </c>
      <c r="AN153" s="1">
        <v>7</v>
      </c>
      <c r="AO153" s="1">
        <v>5</v>
      </c>
      <c r="AP153" s="1">
        <v>7</v>
      </c>
    </row>
    <row r="154" spans="1:42" x14ac:dyDescent="0.2">
      <c r="A154" s="1" t="s">
        <v>2545</v>
      </c>
      <c r="B154" s="1" t="s">
        <v>2333</v>
      </c>
      <c r="C154" s="113">
        <v>1.6129032258064516E-2</v>
      </c>
      <c r="D154" s="4">
        <v>62</v>
      </c>
      <c r="E154" s="119">
        <v>1</v>
      </c>
      <c r="F154" s="119">
        <v>1</v>
      </c>
      <c r="G154" s="119">
        <v>0</v>
      </c>
      <c r="H154" s="119">
        <v>1</v>
      </c>
      <c r="I154" s="119">
        <v>0</v>
      </c>
      <c r="J154" s="119">
        <v>1</v>
      </c>
      <c r="K154" s="119">
        <v>1</v>
      </c>
      <c r="L154" s="119">
        <v>0</v>
      </c>
      <c r="M154" s="119">
        <v>0</v>
      </c>
      <c r="N154" s="119">
        <v>0</v>
      </c>
      <c r="O154" s="119">
        <v>1</v>
      </c>
      <c r="P154" s="119">
        <v>1</v>
      </c>
      <c r="Q154" s="119">
        <v>0</v>
      </c>
      <c r="R154" s="119">
        <v>1</v>
      </c>
      <c r="S154" s="119">
        <v>0</v>
      </c>
      <c r="T154" s="119">
        <v>0</v>
      </c>
      <c r="U154" s="119">
        <v>0</v>
      </c>
      <c r="V154" s="119">
        <v>0</v>
      </c>
      <c r="W154" s="119">
        <v>0</v>
      </c>
      <c r="X154" s="119">
        <v>0</v>
      </c>
      <c r="Y154" s="119">
        <v>0</v>
      </c>
      <c r="Z154" s="119">
        <v>0</v>
      </c>
      <c r="AA154" s="119">
        <v>0</v>
      </c>
      <c r="AB154" s="119">
        <v>0</v>
      </c>
      <c r="AC154" s="119">
        <v>0</v>
      </c>
      <c r="AD154" s="119">
        <v>0</v>
      </c>
      <c r="AE154" s="119">
        <v>0</v>
      </c>
      <c r="AF154" s="119">
        <v>1</v>
      </c>
      <c r="AG154" s="119">
        <v>0</v>
      </c>
      <c r="AH154" s="119">
        <v>0</v>
      </c>
      <c r="AI154" s="119">
        <v>0</v>
      </c>
      <c r="AJ154" s="119">
        <v>0</v>
      </c>
      <c r="AK154" s="119">
        <v>0</v>
      </c>
      <c r="AL154" s="1" t="s">
        <v>1995</v>
      </c>
      <c r="AM154" s="1">
        <v>7</v>
      </c>
      <c r="AN154" s="1">
        <v>0</v>
      </c>
      <c r="AO154" s="1">
        <v>1</v>
      </c>
      <c r="AP154" s="1">
        <v>1</v>
      </c>
    </row>
    <row r="155" spans="1:42" x14ac:dyDescent="0.2">
      <c r="A155" s="1" t="s">
        <v>2546</v>
      </c>
      <c r="B155" s="1" t="s">
        <v>2547</v>
      </c>
      <c r="C155" s="113">
        <v>6.2111801242236021E-3</v>
      </c>
      <c r="D155" s="4">
        <v>161</v>
      </c>
      <c r="E155" s="119">
        <v>0</v>
      </c>
      <c r="F155" s="119">
        <v>0</v>
      </c>
      <c r="G155" s="119">
        <v>0</v>
      </c>
      <c r="H155" s="119">
        <v>0</v>
      </c>
      <c r="I155" s="119">
        <v>0</v>
      </c>
      <c r="J155" s="119">
        <v>0</v>
      </c>
      <c r="K155" s="119">
        <v>0</v>
      </c>
      <c r="L155" s="119">
        <v>0</v>
      </c>
      <c r="M155" s="119">
        <v>0</v>
      </c>
      <c r="N155" s="119">
        <v>0</v>
      </c>
      <c r="O155" s="119">
        <v>0</v>
      </c>
      <c r="P155" s="119">
        <v>0</v>
      </c>
      <c r="Q155" s="119">
        <v>0</v>
      </c>
      <c r="R155" s="119">
        <v>1</v>
      </c>
      <c r="S155" s="119">
        <v>1</v>
      </c>
      <c r="T155" s="119">
        <v>0</v>
      </c>
      <c r="U155" s="119">
        <v>0</v>
      </c>
      <c r="V155" s="119">
        <v>0</v>
      </c>
      <c r="W155" s="119">
        <v>0</v>
      </c>
      <c r="X155" s="119">
        <v>0</v>
      </c>
      <c r="Y155" s="119">
        <v>0</v>
      </c>
      <c r="Z155" s="119">
        <v>0</v>
      </c>
      <c r="AA155" s="119">
        <v>0</v>
      </c>
      <c r="AB155" s="119">
        <v>0</v>
      </c>
      <c r="AC155" s="119">
        <v>0</v>
      </c>
      <c r="AD155" s="119">
        <v>0</v>
      </c>
      <c r="AE155" s="119">
        <v>0</v>
      </c>
      <c r="AF155" s="119">
        <v>0</v>
      </c>
      <c r="AG155" s="119">
        <v>0</v>
      </c>
      <c r="AH155" s="119">
        <v>0</v>
      </c>
      <c r="AI155" s="119">
        <v>0</v>
      </c>
      <c r="AJ155" s="119">
        <v>0</v>
      </c>
      <c r="AK155" s="119">
        <v>0</v>
      </c>
      <c r="AL155" s="1" t="s">
        <v>2036</v>
      </c>
      <c r="AM155" s="1">
        <v>1</v>
      </c>
      <c r="AN155" s="1">
        <v>1</v>
      </c>
      <c r="AO155" s="1">
        <v>0</v>
      </c>
      <c r="AP155" s="1">
        <v>0</v>
      </c>
    </row>
    <row r="156" spans="1:42" x14ac:dyDescent="0.2">
      <c r="A156" s="1" t="s">
        <v>2548</v>
      </c>
      <c r="B156" s="1" t="s">
        <v>2347</v>
      </c>
      <c r="C156" s="113">
        <v>8.4033613445378148E-3</v>
      </c>
      <c r="D156" s="4">
        <v>119</v>
      </c>
      <c r="E156" s="119">
        <v>1</v>
      </c>
      <c r="F156" s="119">
        <v>0</v>
      </c>
      <c r="G156" s="119">
        <v>1</v>
      </c>
      <c r="H156" s="119">
        <v>1</v>
      </c>
      <c r="I156" s="119">
        <v>1</v>
      </c>
      <c r="J156" s="119">
        <v>1</v>
      </c>
      <c r="K156" s="119">
        <v>1</v>
      </c>
      <c r="L156" s="119">
        <v>1</v>
      </c>
      <c r="M156" s="119">
        <v>0</v>
      </c>
      <c r="N156" s="119">
        <v>0</v>
      </c>
      <c r="O156" s="119">
        <v>1</v>
      </c>
      <c r="P156" s="119">
        <v>1</v>
      </c>
      <c r="Q156" s="119">
        <v>1</v>
      </c>
      <c r="R156" s="119">
        <v>1</v>
      </c>
      <c r="S156" s="119">
        <v>0</v>
      </c>
      <c r="T156" s="119">
        <v>1</v>
      </c>
      <c r="U156" s="119">
        <v>1</v>
      </c>
      <c r="V156" s="119">
        <v>1</v>
      </c>
      <c r="W156" s="119">
        <v>0</v>
      </c>
      <c r="X156" s="119">
        <v>1</v>
      </c>
      <c r="Y156" s="119">
        <v>1</v>
      </c>
      <c r="Z156" s="119">
        <v>0</v>
      </c>
      <c r="AA156" s="119">
        <v>0</v>
      </c>
      <c r="AB156" s="119">
        <v>0</v>
      </c>
      <c r="AC156" s="119">
        <v>0</v>
      </c>
      <c r="AD156" s="119">
        <v>0</v>
      </c>
      <c r="AE156" s="119">
        <v>0</v>
      </c>
      <c r="AF156" s="119">
        <v>1</v>
      </c>
      <c r="AG156" s="119">
        <v>0</v>
      </c>
      <c r="AH156" s="119">
        <v>0</v>
      </c>
      <c r="AI156" s="119">
        <v>1</v>
      </c>
      <c r="AJ156" s="119">
        <v>1</v>
      </c>
      <c r="AK156" s="119">
        <v>0</v>
      </c>
      <c r="AL156" s="1" t="s">
        <v>2036</v>
      </c>
      <c r="AM156" s="1">
        <v>10</v>
      </c>
      <c r="AN156" s="1">
        <v>1</v>
      </c>
      <c r="AO156" s="1">
        <v>4</v>
      </c>
      <c r="AP156" s="1">
        <v>4</v>
      </c>
    </row>
    <row r="157" spans="1:42" x14ac:dyDescent="0.2">
      <c r="A157" s="1" t="s">
        <v>2549</v>
      </c>
      <c r="B157" s="1" t="s">
        <v>2172</v>
      </c>
      <c r="C157" s="113">
        <v>5.0505050505050509E-3</v>
      </c>
      <c r="D157" s="4">
        <v>198</v>
      </c>
      <c r="E157" s="119">
        <v>0</v>
      </c>
      <c r="F157" s="119">
        <v>0</v>
      </c>
      <c r="G157" s="119">
        <v>0</v>
      </c>
      <c r="H157" s="119">
        <v>0</v>
      </c>
      <c r="I157" s="119">
        <v>0</v>
      </c>
      <c r="J157" s="119">
        <v>0</v>
      </c>
      <c r="K157" s="119">
        <v>0</v>
      </c>
      <c r="L157" s="119">
        <v>0</v>
      </c>
      <c r="M157" s="119">
        <v>0</v>
      </c>
      <c r="N157" s="119">
        <v>0</v>
      </c>
      <c r="O157" s="119">
        <v>0</v>
      </c>
      <c r="P157" s="119">
        <v>0</v>
      </c>
      <c r="Q157" s="119">
        <v>0</v>
      </c>
      <c r="R157" s="119">
        <v>0</v>
      </c>
      <c r="S157" s="119">
        <v>1</v>
      </c>
      <c r="T157" s="119">
        <v>0</v>
      </c>
      <c r="U157" s="119">
        <v>1</v>
      </c>
      <c r="V157" s="119">
        <v>0</v>
      </c>
      <c r="W157" s="119">
        <v>0</v>
      </c>
      <c r="X157" s="119">
        <v>0</v>
      </c>
      <c r="Y157" s="119">
        <v>0</v>
      </c>
      <c r="Z157" s="119">
        <v>0</v>
      </c>
      <c r="AA157" s="119">
        <v>0</v>
      </c>
      <c r="AB157" s="119">
        <v>0</v>
      </c>
      <c r="AC157" s="119">
        <v>1</v>
      </c>
      <c r="AD157" s="119">
        <v>0</v>
      </c>
      <c r="AE157" s="119">
        <v>0</v>
      </c>
      <c r="AF157" s="119">
        <v>1</v>
      </c>
      <c r="AG157" s="119">
        <v>0</v>
      </c>
      <c r="AH157" s="119">
        <v>0</v>
      </c>
      <c r="AI157" s="119">
        <v>0</v>
      </c>
      <c r="AJ157" s="119">
        <v>1</v>
      </c>
      <c r="AK157" s="119">
        <v>0</v>
      </c>
      <c r="AL157" s="1" t="s">
        <v>2090</v>
      </c>
      <c r="AM157" s="1">
        <v>0</v>
      </c>
      <c r="AN157" s="1">
        <v>3</v>
      </c>
      <c r="AO157" s="1">
        <v>2</v>
      </c>
      <c r="AP157" s="1">
        <v>0</v>
      </c>
    </row>
    <row r="158" spans="1:42" x14ac:dyDescent="0.2">
      <c r="A158" s="1" t="s">
        <v>2550</v>
      </c>
      <c r="B158" s="1" t="s">
        <v>2338</v>
      </c>
      <c r="C158" s="113">
        <v>7.6335877862595417E-3</v>
      </c>
      <c r="D158" s="4">
        <v>131</v>
      </c>
      <c r="E158" s="119">
        <v>1</v>
      </c>
      <c r="F158" s="119">
        <v>1</v>
      </c>
      <c r="G158" s="119">
        <v>0</v>
      </c>
      <c r="H158" s="119">
        <v>0</v>
      </c>
      <c r="I158" s="119">
        <v>0</v>
      </c>
      <c r="J158" s="119">
        <v>0</v>
      </c>
      <c r="K158" s="119">
        <v>0</v>
      </c>
      <c r="L158" s="119">
        <v>0</v>
      </c>
      <c r="M158" s="119">
        <v>0</v>
      </c>
      <c r="N158" s="119">
        <v>0</v>
      </c>
      <c r="O158" s="119">
        <v>0</v>
      </c>
      <c r="P158" s="119">
        <v>1</v>
      </c>
      <c r="Q158" s="119">
        <v>0</v>
      </c>
      <c r="R158" s="119">
        <v>1</v>
      </c>
      <c r="S158" s="119">
        <v>0</v>
      </c>
      <c r="T158" s="119">
        <v>0</v>
      </c>
      <c r="U158" s="119">
        <v>1</v>
      </c>
      <c r="V158" s="119">
        <v>0</v>
      </c>
      <c r="W158" s="119">
        <v>1</v>
      </c>
      <c r="X158" s="119">
        <v>1</v>
      </c>
      <c r="Y158" s="119">
        <v>0</v>
      </c>
      <c r="Z158" s="119">
        <v>0</v>
      </c>
      <c r="AA158" s="119">
        <v>0</v>
      </c>
      <c r="AB158" s="119">
        <v>0</v>
      </c>
      <c r="AC158" s="119">
        <v>0</v>
      </c>
      <c r="AD158" s="119">
        <v>0</v>
      </c>
      <c r="AE158" s="119">
        <v>0</v>
      </c>
      <c r="AF158" s="119">
        <v>0</v>
      </c>
      <c r="AG158" s="119">
        <v>0</v>
      </c>
      <c r="AH158" s="119">
        <v>0</v>
      </c>
      <c r="AI158" s="119">
        <v>0</v>
      </c>
      <c r="AJ158" s="119">
        <v>1</v>
      </c>
      <c r="AK158" s="119">
        <v>0</v>
      </c>
      <c r="AL158" s="1" t="s">
        <v>1995</v>
      </c>
      <c r="AM158" s="1">
        <v>4</v>
      </c>
      <c r="AN158" s="1">
        <v>2</v>
      </c>
      <c r="AO158" s="1">
        <v>2</v>
      </c>
      <c r="AP158" s="1">
        <v>0</v>
      </c>
    </row>
    <row r="159" spans="1:42" x14ac:dyDescent="0.2">
      <c r="A159" s="1" t="s">
        <v>2551</v>
      </c>
      <c r="B159" s="1" t="s">
        <v>2552</v>
      </c>
      <c r="C159" s="113">
        <v>6.1728395061728392E-3</v>
      </c>
      <c r="D159" s="4">
        <v>162</v>
      </c>
      <c r="E159" s="119">
        <v>0</v>
      </c>
      <c r="F159" s="119">
        <v>1</v>
      </c>
      <c r="G159" s="119">
        <v>0</v>
      </c>
      <c r="H159" s="119">
        <v>0</v>
      </c>
      <c r="I159" s="119">
        <v>0</v>
      </c>
      <c r="J159" s="119">
        <v>0</v>
      </c>
      <c r="K159" s="119">
        <v>0</v>
      </c>
      <c r="L159" s="119">
        <v>0</v>
      </c>
      <c r="M159" s="119">
        <v>0</v>
      </c>
      <c r="N159" s="119">
        <v>0</v>
      </c>
      <c r="O159" s="119">
        <v>1</v>
      </c>
      <c r="P159" s="119">
        <v>0</v>
      </c>
      <c r="Q159" s="119">
        <v>0</v>
      </c>
      <c r="R159" s="119">
        <v>1</v>
      </c>
      <c r="S159" s="119">
        <v>0</v>
      </c>
      <c r="T159" s="119">
        <v>0</v>
      </c>
      <c r="U159" s="119">
        <v>1</v>
      </c>
      <c r="V159" s="119">
        <v>1</v>
      </c>
      <c r="W159" s="119">
        <v>0</v>
      </c>
      <c r="X159" s="119">
        <v>0</v>
      </c>
      <c r="Y159" s="119">
        <v>0</v>
      </c>
      <c r="Z159" s="119">
        <v>0</v>
      </c>
      <c r="AA159" s="119">
        <v>1</v>
      </c>
      <c r="AB159" s="119">
        <v>1</v>
      </c>
      <c r="AC159" s="119">
        <v>1</v>
      </c>
      <c r="AD159" s="119">
        <v>0</v>
      </c>
      <c r="AE159" s="119">
        <v>0</v>
      </c>
      <c r="AF159" s="119">
        <v>1</v>
      </c>
      <c r="AG159" s="119">
        <v>0</v>
      </c>
      <c r="AH159" s="119">
        <v>0</v>
      </c>
      <c r="AI159" s="119">
        <v>0</v>
      </c>
      <c r="AJ159" s="119">
        <v>0</v>
      </c>
      <c r="AK159" s="119">
        <v>0</v>
      </c>
      <c r="AL159" s="1" t="s">
        <v>1978</v>
      </c>
      <c r="AM159" s="1">
        <v>3</v>
      </c>
      <c r="AN159" s="1">
        <v>3</v>
      </c>
      <c r="AO159" s="1">
        <v>1</v>
      </c>
      <c r="AP159" s="1">
        <v>2</v>
      </c>
    </row>
    <row r="160" spans="1:42" x14ac:dyDescent="0.2">
      <c r="A160" s="1" t="s">
        <v>2553</v>
      </c>
      <c r="B160" s="1" t="s">
        <v>2554</v>
      </c>
      <c r="C160" s="113">
        <v>5.9171597633136093E-3</v>
      </c>
      <c r="D160" s="4">
        <v>169</v>
      </c>
      <c r="E160" s="119">
        <v>0</v>
      </c>
      <c r="F160" s="119">
        <v>0</v>
      </c>
      <c r="G160" s="119">
        <v>0</v>
      </c>
      <c r="H160" s="119">
        <v>0</v>
      </c>
      <c r="I160" s="119">
        <v>0</v>
      </c>
      <c r="J160" s="119">
        <v>1</v>
      </c>
      <c r="K160" s="119">
        <v>0</v>
      </c>
      <c r="L160" s="119">
        <v>0</v>
      </c>
      <c r="M160" s="119">
        <v>0</v>
      </c>
      <c r="N160" s="119">
        <v>0</v>
      </c>
      <c r="O160" s="119">
        <v>0</v>
      </c>
      <c r="P160" s="119">
        <v>1</v>
      </c>
      <c r="Q160" s="119">
        <v>0</v>
      </c>
      <c r="R160" s="119">
        <v>0</v>
      </c>
      <c r="S160" s="119">
        <v>1</v>
      </c>
      <c r="T160" s="119">
        <v>0</v>
      </c>
      <c r="U160" s="119">
        <v>1</v>
      </c>
      <c r="V160" s="119">
        <v>0</v>
      </c>
      <c r="W160" s="119">
        <v>0</v>
      </c>
      <c r="X160" s="119">
        <v>0</v>
      </c>
      <c r="Y160" s="119">
        <v>0</v>
      </c>
      <c r="Z160" s="119">
        <v>0</v>
      </c>
      <c r="AA160" s="119">
        <v>0</v>
      </c>
      <c r="AB160" s="119">
        <v>0</v>
      </c>
      <c r="AC160" s="119">
        <v>0</v>
      </c>
      <c r="AD160" s="119">
        <v>0</v>
      </c>
      <c r="AE160" s="119">
        <v>0</v>
      </c>
      <c r="AF160" s="119">
        <v>0</v>
      </c>
      <c r="AG160" s="119">
        <v>0</v>
      </c>
      <c r="AH160" s="119">
        <v>0</v>
      </c>
      <c r="AI160" s="119">
        <v>0</v>
      </c>
      <c r="AJ160" s="119">
        <v>0</v>
      </c>
      <c r="AK160" s="119">
        <v>0</v>
      </c>
      <c r="AL160" s="1" t="s">
        <v>2036</v>
      </c>
      <c r="AM160" s="1">
        <v>2</v>
      </c>
      <c r="AN160" s="1">
        <v>2</v>
      </c>
      <c r="AO160" s="1">
        <v>0</v>
      </c>
      <c r="AP160" s="1">
        <v>0</v>
      </c>
    </row>
    <row r="161" spans="1:42" x14ac:dyDescent="0.2">
      <c r="A161" s="1" t="s">
        <v>2555</v>
      </c>
      <c r="B161" s="1" t="s">
        <v>2094</v>
      </c>
      <c r="C161" s="113">
        <v>7.6335877862595417E-3</v>
      </c>
      <c r="D161" s="4">
        <v>131</v>
      </c>
      <c r="E161" s="119">
        <v>1</v>
      </c>
      <c r="F161" s="119">
        <v>1</v>
      </c>
      <c r="G161" s="119">
        <v>1</v>
      </c>
      <c r="H161" s="119">
        <v>1</v>
      </c>
      <c r="I161" s="119">
        <v>1</v>
      </c>
      <c r="J161" s="119">
        <v>1</v>
      </c>
      <c r="K161" s="119">
        <v>0</v>
      </c>
      <c r="L161" s="119">
        <v>1</v>
      </c>
      <c r="M161" s="119">
        <v>1</v>
      </c>
      <c r="N161" s="119">
        <v>0</v>
      </c>
      <c r="O161" s="119">
        <v>1</v>
      </c>
      <c r="P161" s="119">
        <v>1</v>
      </c>
      <c r="Q161" s="119">
        <v>1</v>
      </c>
      <c r="R161" s="119">
        <v>1</v>
      </c>
      <c r="S161" s="119">
        <v>0</v>
      </c>
      <c r="T161" s="119">
        <v>0</v>
      </c>
      <c r="U161" s="119">
        <v>1</v>
      </c>
      <c r="V161" s="119">
        <v>1</v>
      </c>
      <c r="W161" s="119">
        <v>0</v>
      </c>
      <c r="X161" s="119">
        <v>1</v>
      </c>
      <c r="Y161" s="119">
        <v>1</v>
      </c>
      <c r="Z161" s="119">
        <v>1</v>
      </c>
      <c r="AA161" s="119">
        <v>1</v>
      </c>
      <c r="AB161" s="119">
        <v>0</v>
      </c>
      <c r="AC161" s="119">
        <v>0</v>
      </c>
      <c r="AD161" s="119">
        <v>0</v>
      </c>
      <c r="AE161" s="119">
        <v>0</v>
      </c>
      <c r="AF161" s="119">
        <v>1</v>
      </c>
      <c r="AG161" s="119">
        <v>0</v>
      </c>
      <c r="AH161" s="119">
        <v>0</v>
      </c>
      <c r="AI161" s="119">
        <v>0</v>
      </c>
      <c r="AJ161" s="119">
        <v>1</v>
      </c>
      <c r="AK161" s="119">
        <v>0</v>
      </c>
      <c r="AL161" s="1" t="s">
        <v>1982</v>
      </c>
      <c r="AM161" s="1">
        <v>11</v>
      </c>
      <c r="AN161" s="1">
        <v>3</v>
      </c>
      <c r="AO161" s="1">
        <v>3</v>
      </c>
      <c r="AP161" s="1">
        <v>3</v>
      </c>
    </row>
    <row r="162" spans="1:42" x14ac:dyDescent="0.2">
      <c r="A162" s="1" t="s">
        <v>2556</v>
      </c>
      <c r="B162" s="1" t="s">
        <v>2557</v>
      </c>
      <c r="C162" s="113">
        <v>1.1235955056179775E-2</v>
      </c>
      <c r="D162" s="4">
        <v>89</v>
      </c>
      <c r="E162" s="119">
        <v>0</v>
      </c>
      <c r="F162" s="119">
        <v>0</v>
      </c>
      <c r="G162" s="119">
        <v>0</v>
      </c>
      <c r="H162" s="119">
        <v>0</v>
      </c>
      <c r="I162" s="119">
        <v>0</v>
      </c>
      <c r="J162" s="119">
        <v>0</v>
      </c>
      <c r="K162" s="119">
        <v>0</v>
      </c>
      <c r="L162" s="119">
        <v>0</v>
      </c>
      <c r="M162" s="119">
        <v>0</v>
      </c>
      <c r="N162" s="119">
        <v>0</v>
      </c>
      <c r="O162" s="119">
        <v>0</v>
      </c>
      <c r="P162" s="119">
        <v>0</v>
      </c>
      <c r="Q162" s="119">
        <v>0</v>
      </c>
      <c r="R162" s="119">
        <v>0</v>
      </c>
      <c r="S162" s="119">
        <v>0</v>
      </c>
      <c r="T162" s="119">
        <v>0</v>
      </c>
      <c r="U162" s="119">
        <v>0</v>
      </c>
      <c r="V162" s="119">
        <v>0</v>
      </c>
      <c r="W162" s="119">
        <v>0</v>
      </c>
      <c r="X162" s="119">
        <v>0</v>
      </c>
      <c r="Y162" s="119">
        <v>0</v>
      </c>
      <c r="Z162" s="119">
        <v>0</v>
      </c>
      <c r="AA162" s="119">
        <v>0</v>
      </c>
      <c r="AB162" s="119">
        <v>0</v>
      </c>
      <c r="AC162" s="119">
        <v>0</v>
      </c>
      <c r="AD162" s="119">
        <v>0</v>
      </c>
      <c r="AE162" s="119">
        <v>0</v>
      </c>
      <c r="AF162" s="119">
        <v>0</v>
      </c>
      <c r="AG162" s="119">
        <v>0</v>
      </c>
      <c r="AH162" s="119">
        <v>0</v>
      </c>
      <c r="AI162" s="119">
        <v>0</v>
      </c>
      <c r="AJ162" s="119">
        <v>0</v>
      </c>
      <c r="AK162" s="119">
        <v>0</v>
      </c>
      <c r="AL162" s="1" t="s">
        <v>2129</v>
      </c>
      <c r="AM162" s="1">
        <v>0</v>
      </c>
      <c r="AN162" s="1">
        <v>0</v>
      </c>
      <c r="AO162" s="1">
        <v>0</v>
      </c>
      <c r="AP162" s="1">
        <v>0</v>
      </c>
    </row>
    <row r="163" spans="1:42" x14ac:dyDescent="0.2">
      <c r="A163" s="1" t="s">
        <v>2558</v>
      </c>
      <c r="B163" s="1" t="s">
        <v>2125</v>
      </c>
      <c r="C163" s="113">
        <v>5.9171597633136093E-3</v>
      </c>
      <c r="D163" s="4">
        <v>169</v>
      </c>
      <c r="E163" s="119">
        <v>0</v>
      </c>
      <c r="F163" s="119">
        <v>0</v>
      </c>
      <c r="G163" s="119">
        <v>0</v>
      </c>
      <c r="H163" s="119">
        <v>0</v>
      </c>
      <c r="I163" s="119">
        <v>0</v>
      </c>
      <c r="J163" s="119">
        <v>0</v>
      </c>
      <c r="K163" s="119">
        <v>0</v>
      </c>
      <c r="L163" s="119">
        <v>0</v>
      </c>
      <c r="M163" s="119">
        <v>1</v>
      </c>
      <c r="N163" s="119">
        <v>0</v>
      </c>
      <c r="O163" s="119">
        <v>0</v>
      </c>
      <c r="P163" s="119">
        <v>0</v>
      </c>
      <c r="Q163" s="119">
        <v>0</v>
      </c>
      <c r="R163" s="119">
        <v>0</v>
      </c>
      <c r="S163" s="119">
        <v>1</v>
      </c>
      <c r="T163" s="119">
        <v>0</v>
      </c>
      <c r="U163" s="119">
        <v>0</v>
      </c>
      <c r="V163" s="119">
        <v>1</v>
      </c>
      <c r="W163" s="119">
        <v>1</v>
      </c>
      <c r="X163" s="119">
        <v>0</v>
      </c>
      <c r="Y163" s="119">
        <v>1</v>
      </c>
      <c r="Z163" s="119">
        <v>0</v>
      </c>
      <c r="AA163" s="119">
        <v>1</v>
      </c>
      <c r="AB163" s="119">
        <v>0</v>
      </c>
      <c r="AC163" s="119">
        <v>1</v>
      </c>
      <c r="AD163" s="119">
        <v>0</v>
      </c>
      <c r="AE163" s="119">
        <v>0</v>
      </c>
      <c r="AF163" s="119">
        <v>0</v>
      </c>
      <c r="AG163" s="119">
        <v>0</v>
      </c>
      <c r="AH163" s="119">
        <v>0</v>
      </c>
      <c r="AI163" s="119">
        <v>0</v>
      </c>
      <c r="AJ163" s="119">
        <v>0</v>
      </c>
      <c r="AK163" s="119">
        <v>1</v>
      </c>
      <c r="AL163" s="1" t="s">
        <v>2036</v>
      </c>
      <c r="AM163" s="1">
        <v>1</v>
      </c>
      <c r="AN163" s="1">
        <v>5</v>
      </c>
      <c r="AO163" s="1">
        <v>0</v>
      </c>
      <c r="AP163" s="1">
        <v>2</v>
      </c>
    </row>
    <row r="164" spans="1:42" x14ac:dyDescent="0.2">
      <c r="A164" s="1" t="s">
        <v>2559</v>
      </c>
      <c r="B164" s="1" t="s">
        <v>2560</v>
      </c>
      <c r="C164" s="113">
        <v>5.5865921787709499E-3</v>
      </c>
      <c r="D164" s="4">
        <v>179</v>
      </c>
      <c r="E164" s="119">
        <v>0</v>
      </c>
      <c r="F164" s="119">
        <v>0</v>
      </c>
      <c r="G164" s="119">
        <v>0</v>
      </c>
      <c r="H164" s="119">
        <v>0</v>
      </c>
      <c r="I164" s="119">
        <v>0</v>
      </c>
      <c r="J164" s="119">
        <v>0</v>
      </c>
      <c r="K164" s="119">
        <v>0</v>
      </c>
      <c r="L164" s="119">
        <v>0</v>
      </c>
      <c r="M164" s="119">
        <v>0</v>
      </c>
      <c r="N164" s="119">
        <v>1</v>
      </c>
      <c r="O164" s="119">
        <v>0</v>
      </c>
      <c r="P164" s="119">
        <v>0</v>
      </c>
      <c r="Q164" s="119">
        <v>0</v>
      </c>
      <c r="R164" s="119">
        <v>0</v>
      </c>
      <c r="S164" s="119">
        <v>1</v>
      </c>
      <c r="T164" s="119">
        <v>0</v>
      </c>
      <c r="U164" s="119">
        <v>1</v>
      </c>
      <c r="V164" s="119">
        <v>0</v>
      </c>
      <c r="W164" s="119">
        <v>0</v>
      </c>
      <c r="X164" s="119">
        <v>1</v>
      </c>
      <c r="Y164" s="119">
        <v>1</v>
      </c>
      <c r="Z164" s="119">
        <v>0</v>
      </c>
      <c r="AA164" s="119">
        <v>0</v>
      </c>
      <c r="AB164" s="119">
        <v>0</v>
      </c>
      <c r="AC164" s="119">
        <v>0</v>
      </c>
      <c r="AD164" s="119">
        <v>1</v>
      </c>
      <c r="AE164" s="119">
        <v>0</v>
      </c>
      <c r="AF164" s="119">
        <v>1</v>
      </c>
      <c r="AG164" s="119">
        <v>0</v>
      </c>
      <c r="AH164" s="119">
        <v>0</v>
      </c>
      <c r="AI164" s="119">
        <v>0</v>
      </c>
      <c r="AJ164" s="119">
        <v>1</v>
      </c>
      <c r="AK164" s="119">
        <v>1</v>
      </c>
      <c r="AL164" s="1" t="s">
        <v>2036</v>
      </c>
      <c r="AM164" s="1">
        <v>0</v>
      </c>
      <c r="AN164" s="1">
        <v>4</v>
      </c>
      <c r="AO164" s="1">
        <v>3</v>
      </c>
      <c r="AP164" s="1">
        <v>2</v>
      </c>
    </row>
    <row r="165" spans="1:42" x14ac:dyDescent="0.2">
      <c r="A165" s="1" t="s">
        <v>2561</v>
      </c>
      <c r="B165" s="1" t="s">
        <v>2111</v>
      </c>
      <c r="C165" s="113">
        <v>8.0645161290322578E-3</v>
      </c>
      <c r="D165" s="4">
        <v>124</v>
      </c>
      <c r="E165" s="119">
        <v>1</v>
      </c>
      <c r="F165" s="119">
        <v>0</v>
      </c>
      <c r="G165" s="119">
        <v>0</v>
      </c>
      <c r="H165" s="119">
        <v>0</v>
      </c>
      <c r="I165" s="119">
        <v>0</v>
      </c>
      <c r="J165" s="119">
        <v>1</v>
      </c>
      <c r="K165" s="119">
        <v>0</v>
      </c>
      <c r="L165" s="119">
        <v>0</v>
      </c>
      <c r="M165" s="119">
        <v>0</v>
      </c>
      <c r="N165" s="119">
        <v>1</v>
      </c>
      <c r="O165" s="119">
        <v>0</v>
      </c>
      <c r="P165" s="119">
        <v>1</v>
      </c>
      <c r="Q165" s="119">
        <v>0</v>
      </c>
      <c r="R165" s="119">
        <v>0</v>
      </c>
      <c r="S165" s="119">
        <v>0</v>
      </c>
      <c r="T165" s="119">
        <v>0</v>
      </c>
      <c r="U165" s="119">
        <v>0</v>
      </c>
      <c r="V165" s="119">
        <v>0</v>
      </c>
      <c r="W165" s="119">
        <v>0</v>
      </c>
      <c r="X165" s="119">
        <v>1</v>
      </c>
      <c r="Y165" s="119">
        <v>0</v>
      </c>
      <c r="Z165" s="119">
        <v>0</v>
      </c>
      <c r="AA165" s="119">
        <v>0</v>
      </c>
      <c r="AB165" s="119">
        <v>0</v>
      </c>
      <c r="AC165" s="119">
        <v>1</v>
      </c>
      <c r="AD165" s="119">
        <v>0</v>
      </c>
      <c r="AE165" s="119">
        <v>0</v>
      </c>
      <c r="AF165" s="119">
        <v>0</v>
      </c>
      <c r="AG165" s="119">
        <v>1</v>
      </c>
      <c r="AH165" s="119">
        <v>0</v>
      </c>
      <c r="AI165" s="119">
        <v>0</v>
      </c>
      <c r="AJ165" s="119">
        <v>0</v>
      </c>
      <c r="AK165" s="119">
        <v>1</v>
      </c>
      <c r="AL165" s="1" t="s">
        <v>1976</v>
      </c>
      <c r="AM165" s="1">
        <v>3</v>
      </c>
      <c r="AN165" s="1">
        <v>3</v>
      </c>
      <c r="AO165" s="1">
        <v>2</v>
      </c>
      <c r="AP165" s="1">
        <v>0</v>
      </c>
    </row>
    <row r="166" spans="1:42" x14ac:dyDescent="0.2">
      <c r="A166" s="1" t="s">
        <v>2562</v>
      </c>
      <c r="B166" s="1" t="s">
        <v>2563</v>
      </c>
      <c r="C166" s="113">
        <v>6.3291139240506328E-3</v>
      </c>
      <c r="D166" s="4">
        <v>158</v>
      </c>
      <c r="E166" s="119">
        <v>0</v>
      </c>
      <c r="F166" s="119">
        <v>0</v>
      </c>
      <c r="G166" s="119">
        <v>0</v>
      </c>
      <c r="H166" s="119">
        <v>0</v>
      </c>
      <c r="I166" s="119">
        <v>0</v>
      </c>
      <c r="J166" s="119">
        <v>0</v>
      </c>
      <c r="K166" s="119">
        <v>0</v>
      </c>
      <c r="L166" s="119">
        <v>0</v>
      </c>
      <c r="M166" s="119">
        <v>0</v>
      </c>
      <c r="N166" s="119">
        <v>0</v>
      </c>
      <c r="O166" s="119">
        <v>0</v>
      </c>
      <c r="P166" s="119">
        <v>0</v>
      </c>
      <c r="Q166" s="119">
        <v>0</v>
      </c>
      <c r="R166" s="119">
        <v>0</v>
      </c>
      <c r="S166" s="119">
        <v>0</v>
      </c>
      <c r="T166" s="119">
        <v>0</v>
      </c>
      <c r="U166" s="119">
        <v>1</v>
      </c>
      <c r="V166" s="119">
        <v>0</v>
      </c>
      <c r="W166" s="119">
        <v>0</v>
      </c>
      <c r="X166" s="119">
        <v>0</v>
      </c>
      <c r="Y166" s="119">
        <v>0</v>
      </c>
      <c r="Z166" s="119">
        <v>0</v>
      </c>
      <c r="AA166" s="119">
        <v>0</v>
      </c>
      <c r="AB166" s="119">
        <v>0</v>
      </c>
      <c r="AC166" s="119">
        <v>0</v>
      </c>
      <c r="AD166" s="119">
        <v>0</v>
      </c>
      <c r="AE166" s="119">
        <v>0</v>
      </c>
      <c r="AF166" s="119">
        <v>0</v>
      </c>
      <c r="AG166" s="119">
        <v>0</v>
      </c>
      <c r="AH166" s="119">
        <v>0</v>
      </c>
      <c r="AI166" s="119">
        <v>0</v>
      </c>
      <c r="AJ166" s="119">
        <v>0</v>
      </c>
      <c r="AK166" s="119">
        <v>0</v>
      </c>
      <c r="AL166" s="1" t="s">
        <v>2036</v>
      </c>
      <c r="AM166" s="1">
        <v>0</v>
      </c>
      <c r="AN166" s="1">
        <v>1</v>
      </c>
      <c r="AO166" s="1">
        <v>0</v>
      </c>
      <c r="AP166" s="1">
        <v>0</v>
      </c>
    </row>
    <row r="167" spans="1:42" x14ac:dyDescent="0.2">
      <c r="A167" s="1" t="s">
        <v>2564</v>
      </c>
      <c r="B167" s="1" t="s">
        <v>2114</v>
      </c>
      <c r="C167" s="113">
        <v>8.0000000000000002E-3</v>
      </c>
      <c r="D167" s="4">
        <v>125</v>
      </c>
      <c r="E167" s="119">
        <v>0</v>
      </c>
      <c r="F167" s="119">
        <v>0</v>
      </c>
      <c r="G167" s="119">
        <v>0</v>
      </c>
      <c r="H167" s="119">
        <v>0</v>
      </c>
      <c r="I167" s="119">
        <v>0</v>
      </c>
      <c r="J167" s="119">
        <v>0</v>
      </c>
      <c r="K167" s="119">
        <v>0</v>
      </c>
      <c r="L167" s="119">
        <v>1</v>
      </c>
      <c r="M167" s="119">
        <v>1</v>
      </c>
      <c r="N167" s="119">
        <v>0</v>
      </c>
      <c r="O167" s="119">
        <v>1</v>
      </c>
      <c r="P167" s="119">
        <v>0</v>
      </c>
      <c r="Q167" s="119">
        <v>1</v>
      </c>
      <c r="R167" s="119">
        <v>0</v>
      </c>
      <c r="S167" s="119">
        <v>0</v>
      </c>
      <c r="T167" s="119">
        <v>0</v>
      </c>
      <c r="U167" s="119">
        <v>1</v>
      </c>
      <c r="V167" s="119">
        <v>0</v>
      </c>
      <c r="W167" s="119">
        <v>1</v>
      </c>
      <c r="X167" s="119">
        <v>1</v>
      </c>
      <c r="Y167" s="119">
        <v>0</v>
      </c>
      <c r="Z167" s="119">
        <v>1</v>
      </c>
      <c r="AA167" s="119">
        <v>1</v>
      </c>
      <c r="AB167" s="119">
        <v>0</v>
      </c>
      <c r="AC167" s="119">
        <v>1</v>
      </c>
      <c r="AD167" s="119">
        <v>0</v>
      </c>
      <c r="AE167" s="119">
        <v>0</v>
      </c>
      <c r="AF167" s="119">
        <v>1</v>
      </c>
      <c r="AG167" s="119">
        <v>1</v>
      </c>
      <c r="AH167" s="119">
        <v>0</v>
      </c>
      <c r="AI167" s="119">
        <v>1</v>
      </c>
      <c r="AJ167" s="119">
        <v>1</v>
      </c>
      <c r="AK167" s="119">
        <v>0</v>
      </c>
      <c r="AL167" s="1" t="s">
        <v>2003</v>
      </c>
      <c r="AM167" s="1">
        <v>4</v>
      </c>
      <c r="AN167" s="1">
        <v>5</v>
      </c>
      <c r="AO167" s="1">
        <v>5</v>
      </c>
      <c r="AP167" s="1">
        <v>0</v>
      </c>
    </row>
    <row r="168" spans="1:42" x14ac:dyDescent="0.2">
      <c r="A168" s="1" t="s">
        <v>2565</v>
      </c>
      <c r="B168" s="1" t="s">
        <v>2081</v>
      </c>
      <c r="C168" s="113">
        <v>1.0638297872340425E-2</v>
      </c>
      <c r="D168" s="4">
        <v>94</v>
      </c>
      <c r="E168" s="119">
        <v>1</v>
      </c>
      <c r="F168" s="119">
        <v>0</v>
      </c>
      <c r="G168" s="119">
        <v>1</v>
      </c>
      <c r="H168" s="119">
        <v>1</v>
      </c>
      <c r="I168" s="119">
        <v>1</v>
      </c>
      <c r="J168" s="119">
        <v>1</v>
      </c>
      <c r="K168" s="119">
        <v>0</v>
      </c>
      <c r="L168" s="119">
        <v>1</v>
      </c>
      <c r="M168" s="119">
        <v>1</v>
      </c>
      <c r="N168" s="119">
        <v>0</v>
      </c>
      <c r="O168" s="119">
        <v>1</v>
      </c>
      <c r="P168" s="119">
        <v>1</v>
      </c>
      <c r="Q168" s="119">
        <v>1</v>
      </c>
      <c r="R168" s="119">
        <v>1</v>
      </c>
      <c r="S168" s="119">
        <v>0</v>
      </c>
      <c r="T168" s="119">
        <v>1</v>
      </c>
      <c r="U168" s="119">
        <v>0</v>
      </c>
      <c r="V168" s="119">
        <v>1</v>
      </c>
      <c r="W168" s="119">
        <v>1</v>
      </c>
      <c r="X168" s="119">
        <v>1</v>
      </c>
      <c r="Y168" s="119">
        <v>1</v>
      </c>
      <c r="Z168" s="119">
        <v>0</v>
      </c>
      <c r="AA168" s="119">
        <v>1</v>
      </c>
      <c r="AB168" s="119">
        <v>1</v>
      </c>
      <c r="AC168" s="119">
        <v>1</v>
      </c>
      <c r="AD168" s="119">
        <v>1</v>
      </c>
      <c r="AE168" s="119">
        <v>1</v>
      </c>
      <c r="AF168" s="119">
        <v>1</v>
      </c>
      <c r="AG168" s="119">
        <v>1</v>
      </c>
      <c r="AH168" s="119">
        <v>0</v>
      </c>
      <c r="AI168" s="119">
        <v>1</v>
      </c>
      <c r="AJ168" s="119">
        <v>1</v>
      </c>
      <c r="AK168" s="119">
        <v>1</v>
      </c>
      <c r="AL168" s="1" t="s">
        <v>1975</v>
      </c>
      <c r="AM168" s="1">
        <v>10</v>
      </c>
      <c r="AN168" s="1">
        <v>4</v>
      </c>
      <c r="AO168" s="1">
        <v>5</v>
      </c>
      <c r="AP168" s="1">
        <v>7</v>
      </c>
    </row>
    <row r="169" spans="1:42" x14ac:dyDescent="0.2">
      <c r="A169" s="1" t="s">
        <v>2566</v>
      </c>
      <c r="B169" s="1" t="s">
        <v>2567</v>
      </c>
      <c r="C169" s="113">
        <v>6.6666666666666671E-3</v>
      </c>
      <c r="D169" s="4">
        <v>150</v>
      </c>
      <c r="E169" s="119">
        <v>0</v>
      </c>
      <c r="F169" s="119">
        <v>0</v>
      </c>
      <c r="G169" s="119">
        <v>0</v>
      </c>
      <c r="H169" s="119">
        <v>0</v>
      </c>
      <c r="I169" s="119">
        <v>1</v>
      </c>
      <c r="J169" s="119">
        <v>0</v>
      </c>
      <c r="K169" s="119">
        <v>0</v>
      </c>
      <c r="L169" s="119">
        <v>0</v>
      </c>
      <c r="M169" s="119">
        <v>0</v>
      </c>
      <c r="N169" s="119">
        <v>0</v>
      </c>
      <c r="O169" s="119">
        <v>0</v>
      </c>
      <c r="P169" s="119">
        <v>0</v>
      </c>
      <c r="Q169" s="119">
        <v>0</v>
      </c>
      <c r="R169" s="119">
        <v>0</v>
      </c>
      <c r="S169" s="119">
        <v>0</v>
      </c>
      <c r="T169" s="119">
        <v>0</v>
      </c>
      <c r="U169" s="119">
        <v>1</v>
      </c>
      <c r="V169" s="119">
        <v>0</v>
      </c>
      <c r="W169" s="119">
        <v>0</v>
      </c>
      <c r="X169" s="119">
        <v>0</v>
      </c>
      <c r="Y169" s="119">
        <v>1</v>
      </c>
      <c r="Z169" s="119">
        <v>1</v>
      </c>
      <c r="AA169" s="119">
        <v>0</v>
      </c>
      <c r="AB169" s="119">
        <v>0</v>
      </c>
      <c r="AC169" s="119">
        <v>0</v>
      </c>
      <c r="AD169" s="119">
        <v>0</v>
      </c>
      <c r="AE169" s="119">
        <v>0</v>
      </c>
      <c r="AF169" s="119">
        <v>0</v>
      </c>
      <c r="AG169" s="119">
        <v>0</v>
      </c>
      <c r="AH169" s="119">
        <v>0</v>
      </c>
      <c r="AI169" s="119">
        <v>0</v>
      </c>
      <c r="AJ169" s="119">
        <v>0</v>
      </c>
      <c r="AK169" s="119">
        <v>1</v>
      </c>
      <c r="AL169" s="1" t="s">
        <v>2036</v>
      </c>
      <c r="AM169" s="1">
        <v>1</v>
      </c>
      <c r="AN169" s="1">
        <v>3</v>
      </c>
      <c r="AO169" s="1">
        <v>0</v>
      </c>
      <c r="AP169" s="1">
        <v>1</v>
      </c>
    </row>
    <row r="170" spans="1:42" x14ac:dyDescent="0.2">
      <c r="A170" s="1" t="s">
        <v>2568</v>
      </c>
      <c r="B170" s="1" t="s">
        <v>2569</v>
      </c>
      <c r="C170" s="113">
        <v>6.9444444444444441E-3</v>
      </c>
      <c r="D170" s="4">
        <v>144</v>
      </c>
      <c r="E170" s="119">
        <v>0</v>
      </c>
      <c r="F170" s="119">
        <v>0</v>
      </c>
      <c r="G170" s="119">
        <v>0</v>
      </c>
      <c r="H170" s="119">
        <v>0</v>
      </c>
      <c r="I170" s="119">
        <v>0</v>
      </c>
      <c r="J170" s="119">
        <v>0</v>
      </c>
      <c r="K170" s="119">
        <v>0</v>
      </c>
      <c r="L170" s="119">
        <v>0</v>
      </c>
      <c r="M170" s="119">
        <v>0</v>
      </c>
      <c r="N170" s="119">
        <v>0</v>
      </c>
      <c r="O170" s="119">
        <v>0</v>
      </c>
      <c r="P170" s="119">
        <v>0</v>
      </c>
      <c r="Q170" s="119">
        <v>0</v>
      </c>
      <c r="R170" s="119">
        <v>0</v>
      </c>
      <c r="S170" s="119">
        <v>0</v>
      </c>
      <c r="T170" s="119">
        <v>0</v>
      </c>
      <c r="U170" s="119">
        <v>0</v>
      </c>
      <c r="V170" s="119">
        <v>0</v>
      </c>
      <c r="W170" s="119">
        <v>0</v>
      </c>
      <c r="X170" s="119">
        <v>0</v>
      </c>
      <c r="Y170" s="119">
        <v>0</v>
      </c>
      <c r="Z170" s="119">
        <v>0</v>
      </c>
      <c r="AA170" s="119">
        <v>1</v>
      </c>
      <c r="AB170" s="119">
        <v>0</v>
      </c>
      <c r="AC170" s="119">
        <v>0</v>
      </c>
      <c r="AD170" s="119">
        <v>0</v>
      </c>
      <c r="AE170" s="119">
        <v>0</v>
      </c>
      <c r="AF170" s="119">
        <v>0</v>
      </c>
      <c r="AG170" s="119">
        <v>0</v>
      </c>
      <c r="AH170" s="119">
        <v>0</v>
      </c>
      <c r="AI170" s="119">
        <v>0</v>
      </c>
      <c r="AJ170" s="119">
        <v>0</v>
      </c>
      <c r="AK170" s="119">
        <v>0</v>
      </c>
      <c r="AL170" s="1" t="s">
        <v>2124</v>
      </c>
      <c r="AM170" s="1">
        <v>0</v>
      </c>
      <c r="AN170" s="1">
        <v>1</v>
      </c>
      <c r="AO170" s="1">
        <v>0</v>
      </c>
      <c r="AP170" s="1">
        <v>0</v>
      </c>
    </row>
    <row r="171" spans="1:42" x14ac:dyDescent="0.2">
      <c r="A171" s="1" t="s">
        <v>2570</v>
      </c>
      <c r="B171" s="1" t="s">
        <v>2152</v>
      </c>
      <c r="C171" s="113">
        <v>7.8125E-3</v>
      </c>
      <c r="D171" s="4">
        <v>128</v>
      </c>
      <c r="E171" s="119">
        <v>0</v>
      </c>
      <c r="F171" s="119">
        <v>0</v>
      </c>
      <c r="G171" s="119">
        <v>0</v>
      </c>
      <c r="H171" s="119">
        <v>0</v>
      </c>
      <c r="I171" s="119">
        <v>0</v>
      </c>
      <c r="J171" s="119">
        <v>0</v>
      </c>
      <c r="K171" s="119">
        <v>0</v>
      </c>
      <c r="L171" s="119">
        <v>0</v>
      </c>
      <c r="M171" s="119">
        <v>0</v>
      </c>
      <c r="N171" s="119">
        <v>0</v>
      </c>
      <c r="O171" s="119">
        <v>0</v>
      </c>
      <c r="P171" s="119">
        <v>0</v>
      </c>
      <c r="Q171" s="119">
        <v>0</v>
      </c>
      <c r="R171" s="119">
        <v>0</v>
      </c>
      <c r="S171" s="119">
        <v>0</v>
      </c>
      <c r="T171" s="119">
        <v>0</v>
      </c>
      <c r="U171" s="119">
        <v>0</v>
      </c>
      <c r="V171" s="119">
        <v>0</v>
      </c>
      <c r="W171" s="119">
        <v>0</v>
      </c>
      <c r="X171" s="119">
        <v>0</v>
      </c>
      <c r="Y171" s="119">
        <v>0</v>
      </c>
      <c r="Z171" s="119">
        <v>0</v>
      </c>
      <c r="AA171" s="119">
        <v>0</v>
      </c>
      <c r="AB171" s="119">
        <v>0</v>
      </c>
      <c r="AC171" s="119">
        <v>0</v>
      </c>
      <c r="AD171" s="119">
        <v>0</v>
      </c>
      <c r="AE171" s="119">
        <v>0</v>
      </c>
      <c r="AF171" s="119">
        <v>0</v>
      </c>
      <c r="AG171" s="119">
        <v>1</v>
      </c>
      <c r="AH171" s="119">
        <v>0</v>
      </c>
      <c r="AI171" s="119">
        <v>0</v>
      </c>
      <c r="AJ171" s="119">
        <v>0</v>
      </c>
      <c r="AK171" s="119">
        <v>1</v>
      </c>
      <c r="AL171" s="1" t="s">
        <v>2129</v>
      </c>
      <c r="AM171" s="1">
        <v>0</v>
      </c>
      <c r="AN171" s="1">
        <v>1</v>
      </c>
      <c r="AO171" s="1">
        <v>1</v>
      </c>
      <c r="AP171" s="1">
        <v>0</v>
      </c>
    </row>
    <row r="172" spans="1:42" x14ac:dyDescent="0.2">
      <c r="A172" s="1" t="s">
        <v>2571</v>
      </c>
      <c r="B172" s="1" t="s">
        <v>2572</v>
      </c>
      <c r="C172" s="113">
        <v>6.8965517241379309E-3</v>
      </c>
      <c r="D172" s="4">
        <v>145</v>
      </c>
      <c r="E172" s="119">
        <v>1</v>
      </c>
      <c r="F172" s="119">
        <v>0</v>
      </c>
      <c r="G172" s="119">
        <v>1</v>
      </c>
      <c r="H172" s="119">
        <v>0</v>
      </c>
      <c r="I172" s="119">
        <v>1</v>
      </c>
      <c r="J172" s="119">
        <v>1</v>
      </c>
      <c r="K172" s="119">
        <v>1</v>
      </c>
      <c r="L172" s="119">
        <v>0</v>
      </c>
      <c r="M172" s="119">
        <v>1</v>
      </c>
      <c r="N172" s="119">
        <v>1</v>
      </c>
      <c r="O172" s="119">
        <v>0</v>
      </c>
      <c r="P172" s="119">
        <v>0</v>
      </c>
      <c r="Q172" s="119">
        <v>0</v>
      </c>
      <c r="R172" s="119">
        <v>1</v>
      </c>
      <c r="S172" s="119">
        <v>0</v>
      </c>
      <c r="T172" s="119">
        <v>1</v>
      </c>
      <c r="U172" s="119">
        <v>0</v>
      </c>
      <c r="V172" s="119">
        <v>0</v>
      </c>
      <c r="W172" s="119">
        <v>0</v>
      </c>
      <c r="X172" s="119">
        <v>0</v>
      </c>
      <c r="Y172" s="119">
        <v>0</v>
      </c>
      <c r="Z172" s="119">
        <v>1</v>
      </c>
      <c r="AA172" s="119">
        <v>1</v>
      </c>
      <c r="AB172" s="119">
        <v>0</v>
      </c>
      <c r="AC172" s="119">
        <v>1</v>
      </c>
      <c r="AD172" s="119">
        <v>0</v>
      </c>
      <c r="AE172" s="119">
        <v>0</v>
      </c>
      <c r="AF172" s="119">
        <v>1</v>
      </c>
      <c r="AG172" s="119">
        <v>1</v>
      </c>
      <c r="AH172" s="119">
        <v>0</v>
      </c>
      <c r="AI172" s="119">
        <v>0</v>
      </c>
      <c r="AJ172" s="119">
        <v>1</v>
      </c>
      <c r="AK172" s="119">
        <v>1</v>
      </c>
      <c r="AL172" s="1" t="s">
        <v>2036</v>
      </c>
      <c r="AM172" s="1">
        <v>7</v>
      </c>
      <c r="AN172" s="1">
        <v>5</v>
      </c>
      <c r="AO172" s="1">
        <v>3</v>
      </c>
      <c r="AP172" s="1">
        <v>1</v>
      </c>
    </row>
    <row r="173" spans="1:42" x14ac:dyDescent="0.2">
      <c r="A173" s="1" t="s">
        <v>2573</v>
      </c>
      <c r="B173" s="1" t="s">
        <v>2140</v>
      </c>
      <c r="C173" s="113">
        <v>7.2992700729927005E-3</v>
      </c>
      <c r="D173" s="4">
        <v>137</v>
      </c>
      <c r="E173" s="119">
        <v>0</v>
      </c>
      <c r="F173" s="119">
        <v>0</v>
      </c>
      <c r="G173" s="119">
        <v>0</v>
      </c>
      <c r="H173" s="119">
        <v>0</v>
      </c>
      <c r="I173" s="119">
        <v>0</v>
      </c>
      <c r="J173" s="119">
        <v>0</v>
      </c>
      <c r="K173" s="119">
        <v>0</v>
      </c>
      <c r="L173" s="119">
        <v>0</v>
      </c>
      <c r="M173" s="119">
        <v>0</v>
      </c>
      <c r="N173" s="119">
        <v>0</v>
      </c>
      <c r="O173" s="119">
        <v>0</v>
      </c>
      <c r="P173" s="119">
        <v>1</v>
      </c>
      <c r="Q173" s="119">
        <v>0</v>
      </c>
      <c r="R173" s="119">
        <v>0</v>
      </c>
      <c r="S173" s="119">
        <v>0</v>
      </c>
      <c r="T173" s="119">
        <v>0</v>
      </c>
      <c r="U173" s="119">
        <v>1</v>
      </c>
      <c r="V173" s="119">
        <v>0</v>
      </c>
      <c r="W173" s="119">
        <v>0</v>
      </c>
      <c r="X173" s="119">
        <v>0</v>
      </c>
      <c r="Y173" s="119">
        <v>0</v>
      </c>
      <c r="Z173" s="119">
        <v>1</v>
      </c>
      <c r="AA173" s="119">
        <v>0</v>
      </c>
      <c r="AB173" s="119">
        <v>0</v>
      </c>
      <c r="AC173" s="119">
        <v>1</v>
      </c>
      <c r="AD173" s="119">
        <v>0</v>
      </c>
      <c r="AE173" s="119">
        <v>0</v>
      </c>
      <c r="AF173" s="119">
        <v>0</v>
      </c>
      <c r="AG173" s="119">
        <v>0</v>
      </c>
      <c r="AH173" s="119">
        <v>0</v>
      </c>
      <c r="AI173" s="119">
        <v>1</v>
      </c>
      <c r="AJ173" s="119">
        <v>0</v>
      </c>
      <c r="AK173" s="119">
        <v>0</v>
      </c>
      <c r="AL173" s="1" t="s">
        <v>2036</v>
      </c>
      <c r="AM173" s="1">
        <v>1</v>
      </c>
      <c r="AN173" s="1">
        <v>3</v>
      </c>
      <c r="AO173" s="1">
        <v>1</v>
      </c>
      <c r="AP173" s="1">
        <v>0</v>
      </c>
    </row>
    <row r="174" spans="1:42" x14ac:dyDescent="0.2">
      <c r="A174" s="1" t="s">
        <v>2574</v>
      </c>
      <c r="B174" s="1" t="s">
        <v>2121</v>
      </c>
      <c r="C174" s="113">
        <v>6.4516129032258064E-3</v>
      </c>
      <c r="D174" s="4">
        <v>155</v>
      </c>
      <c r="E174" s="119">
        <v>0</v>
      </c>
      <c r="F174" s="119">
        <v>0</v>
      </c>
      <c r="G174" s="119">
        <v>0</v>
      </c>
      <c r="H174" s="119">
        <v>0</v>
      </c>
      <c r="I174" s="119">
        <v>0</v>
      </c>
      <c r="J174" s="119">
        <v>0</v>
      </c>
      <c r="K174" s="119">
        <v>0</v>
      </c>
      <c r="L174" s="119">
        <v>0</v>
      </c>
      <c r="M174" s="119">
        <v>1</v>
      </c>
      <c r="N174" s="119">
        <v>1</v>
      </c>
      <c r="O174" s="119">
        <v>0</v>
      </c>
      <c r="P174" s="119">
        <v>0</v>
      </c>
      <c r="Q174" s="119">
        <v>0</v>
      </c>
      <c r="R174" s="119">
        <v>0</v>
      </c>
      <c r="S174" s="119">
        <v>1</v>
      </c>
      <c r="T174" s="119">
        <v>0</v>
      </c>
      <c r="U174" s="119">
        <v>1</v>
      </c>
      <c r="V174" s="119">
        <v>0</v>
      </c>
      <c r="W174" s="119">
        <v>0</v>
      </c>
      <c r="X174" s="119">
        <v>0</v>
      </c>
      <c r="Y174" s="119">
        <v>0</v>
      </c>
      <c r="Z174" s="119">
        <v>0</v>
      </c>
      <c r="AA174" s="119">
        <v>1</v>
      </c>
      <c r="AB174" s="119">
        <v>0</v>
      </c>
      <c r="AC174" s="119">
        <v>1</v>
      </c>
      <c r="AD174" s="119">
        <v>0</v>
      </c>
      <c r="AE174" s="119">
        <v>0</v>
      </c>
      <c r="AF174" s="119">
        <v>0</v>
      </c>
      <c r="AG174" s="119">
        <v>0</v>
      </c>
      <c r="AH174" s="119">
        <v>0</v>
      </c>
      <c r="AI174" s="119">
        <v>0</v>
      </c>
      <c r="AJ174" s="119">
        <v>1</v>
      </c>
      <c r="AK174" s="119">
        <v>0</v>
      </c>
      <c r="AL174" s="1" t="s">
        <v>2090</v>
      </c>
      <c r="AM174" s="1">
        <v>1</v>
      </c>
      <c r="AN174" s="1">
        <v>5</v>
      </c>
      <c r="AO174" s="1">
        <v>1</v>
      </c>
      <c r="AP174" s="1">
        <v>0</v>
      </c>
    </row>
    <row r="175" spans="1:42" x14ac:dyDescent="0.2">
      <c r="A175" s="1" t="s">
        <v>2575</v>
      </c>
      <c r="B175" s="1" t="s">
        <v>2120</v>
      </c>
      <c r="C175" s="113">
        <v>8.6956521739130436E-3</v>
      </c>
      <c r="D175" s="4">
        <v>115</v>
      </c>
      <c r="E175" s="119">
        <v>0</v>
      </c>
      <c r="F175" s="119">
        <v>0</v>
      </c>
      <c r="G175" s="119">
        <v>1</v>
      </c>
      <c r="H175" s="119">
        <v>0</v>
      </c>
      <c r="I175" s="119">
        <v>1</v>
      </c>
      <c r="J175" s="119">
        <v>0</v>
      </c>
      <c r="K175" s="119">
        <v>0</v>
      </c>
      <c r="L175" s="119">
        <v>0</v>
      </c>
      <c r="M175" s="119">
        <v>1</v>
      </c>
      <c r="N175" s="119">
        <v>1</v>
      </c>
      <c r="O175" s="119">
        <v>0</v>
      </c>
      <c r="P175" s="119">
        <v>1</v>
      </c>
      <c r="Q175" s="119">
        <v>0</v>
      </c>
      <c r="R175" s="119">
        <v>0</v>
      </c>
      <c r="S175" s="119">
        <v>0</v>
      </c>
      <c r="T175" s="119">
        <v>0</v>
      </c>
      <c r="U175" s="119">
        <v>1</v>
      </c>
      <c r="V175" s="119">
        <v>0</v>
      </c>
      <c r="W175" s="119">
        <v>0</v>
      </c>
      <c r="X175" s="119">
        <v>0</v>
      </c>
      <c r="Y175" s="119">
        <v>0</v>
      </c>
      <c r="Z175" s="119">
        <v>1</v>
      </c>
      <c r="AA175" s="119">
        <v>1</v>
      </c>
      <c r="AB175" s="119">
        <v>0</v>
      </c>
      <c r="AC175" s="119">
        <v>1</v>
      </c>
      <c r="AD175" s="119">
        <v>0</v>
      </c>
      <c r="AE175" s="119">
        <v>0</v>
      </c>
      <c r="AF175" s="119">
        <v>0</v>
      </c>
      <c r="AG175" s="119">
        <v>1</v>
      </c>
      <c r="AH175" s="119">
        <v>1</v>
      </c>
      <c r="AI175" s="119">
        <v>0</v>
      </c>
      <c r="AJ175" s="119">
        <v>1</v>
      </c>
      <c r="AK175" s="119">
        <v>1</v>
      </c>
      <c r="AL175" s="1" t="s">
        <v>2036</v>
      </c>
      <c r="AM175" s="1">
        <v>4</v>
      </c>
      <c r="AN175" s="1">
        <v>7</v>
      </c>
      <c r="AO175" s="1">
        <v>2</v>
      </c>
      <c r="AP175" s="1">
        <v>0</v>
      </c>
    </row>
    <row r="176" spans="1:42" x14ac:dyDescent="0.2">
      <c r="A176" s="1" t="s">
        <v>2576</v>
      </c>
      <c r="B176" s="1" t="s">
        <v>2577</v>
      </c>
      <c r="C176" s="113">
        <v>1.0309278350515464E-2</v>
      </c>
      <c r="D176" s="4">
        <v>97</v>
      </c>
      <c r="E176" s="119">
        <v>0</v>
      </c>
      <c r="F176" s="119">
        <v>0</v>
      </c>
      <c r="G176" s="119">
        <v>0</v>
      </c>
      <c r="H176" s="119">
        <v>0</v>
      </c>
      <c r="I176" s="119">
        <v>0</v>
      </c>
      <c r="J176" s="119">
        <v>0</v>
      </c>
      <c r="K176" s="119">
        <v>0</v>
      </c>
      <c r="L176" s="119">
        <v>0</v>
      </c>
      <c r="M176" s="119">
        <v>0</v>
      </c>
      <c r="N176" s="119">
        <v>0</v>
      </c>
      <c r="O176" s="119">
        <v>0</v>
      </c>
      <c r="P176" s="119">
        <v>0</v>
      </c>
      <c r="Q176" s="119">
        <v>0</v>
      </c>
      <c r="R176" s="119">
        <v>0</v>
      </c>
      <c r="S176" s="119">
        <v>0</v>
      </c>
      <c r="T176" s="119">
        <v>0</v>
      </c>
      <c r="U176" s="119">
        <v>0</v>
      </c>
      <c r="V176" s="119">
        <v>0</v>
      </c>
      <c r="W176" s="119">
        <v>0</v>
      </c>
      <c r="X176" s="119">
        <v>0</v>
      </c>
      <c r="Y176" s="119">
        <v>0</v>
      </c>
      <c r="Z176" s="119">
        <v>1</v>
      </c>
      <c r="AA176" s="119">
        <v>0</v>
      </c>
      <c r="AB176" s="119">
        <v>0</v>
      </c>
      <c r="AC176" s="119">
        <v>0</v>
      </c>
      <c r="AD176" s="119">
        <v>0</v>
      </c>
      <c r="AE176" s="119">
        <v>0</v>
      </c>
      <c r="AF176" s="119">
        <v>0</v>
      </c>
      <c r="AG176" s="119">
        <v>0</v>
      </c>
      <c r="AH176" s="119">
        <v>0</v>
      </c>
      <c r="AI176" s="119">
        <v>1</v>
      </c>
      <c r="AJ176" s="119">
        <v>0</v>
      </c>
      <c r="AK176" s="119">
        <v>0</v>
      </c>
      <c r="AL176" s="1" t="s">
        <v>2036</v>
      </c>
      <c r="AM176" s="1">
        <v>0</v>
      </c>
      <c r="AN176" s="1">
        <v>1</v>
      </c>
      <c r="AO176" s="1">
        <v>1</v>
      </c>
      <c r="AP176" s="1">
        <v>0</v>
      </c>
    </row>
    <row r="177" spans="1:42" x14ac:dyDescent="0.2">
      <c r="A177" s="1" t="s">
        <v>2578</v>
      </c>
      <c r="B177" s="1" t="s">
        <v>2141</v>
      </c>
      <c r="C177" s="113">
        <v>8.2644628099173556E-3</v>
      </c>
      <c r="D177" s="4">
        <v>121</v>
      </c>
      <c r="E177" s="119">
        <v>0</v>
      </c>
      <c r="F177" s="119">
        <v>0</v>
      </c>
      <c r="G177" s="119">
        <v>0</v>
      </c>
      <c r="H177" s="119">
        <v>0</v>
      </c>
      <c r="I177" s="119">
        <v>0</v>
      </c>
      <c r="J177" s="119">
        <v>0</v>
      </c>
      <c r="K177" s="119">
        <v>0</v>
      </c>
      <c r="L177" s="119">
        <v>0</v>
      </c>
      <c r="M177" s="119">
        <v>0</v>
      </c>
      <c r="N177" s="119">
        <v>0</v>
      </c>
      <c r="O177" s="119">
        <v>0</v>
      </c>
      <c r="P177" s="119">
        <v>0</v>
      </c>
      <c r="Q177" s="119">
        <v>0</v>
      </c>
      <c r="R177" s="119">
        <v>0</v>
      </c>
      <c r="S177" s="119">
        <v>0</v>
      </c>
      <c r="T177" s="119">
        <v>0</v>
      </c>
      <c r="U177" s="119">
        <v>0</v>
      </c>
      <c r="V177" s="119">
        <v>0</v>
      </c>
      <c r="W177" s="119">
        <v>0</v>
      </c>
      <c r="X177" s="119">
        <v>0</v>
      </c>
      <c r="Y177" s="119">
        <v>0</v>
      </c>
      <c r="Z177" s="119">
        <v>0</v>
      </c>
      <c r="AA177" s="119">
        <v>1</v>
      </c>
      <c r="AB177" s="119">
        <v>0</v>
      </c>
      <c r="AC177" s="119">
        <v>0</v>
      </c>
      <c r="AD177" s="119">
        <v>1</v>
      </c>
      <c r="AE177" s="119">
        <v>0</v>
      </c>
      <c r="AF177" s="119">
        <v>0</v>
      </c>
      <c r="AG177" s="119">
        <v>1</v>
      </c>
      <c r="AH177" s="119">
        <v>0</v>
      </c>
      <c r="AI177" s="119">
        <v>0</v>
      </c>
      <c r="AJ177" s="119">
        <v>0</v>
      </c>
      <c r="AK177" s="119">
        <v>0</v>
      </c>
      <c r="AL177" s="1" t="s">
        <v>2036</v>
      </c>
      <c r="AM177" s="1">
        <v>0</v>
      </c>
      <c r="AN177" s="1">
        <v>1</v>
      </c>
      <c r="AO177" s="1">
        <v>1</v>
      </c>
      <c r="AP177" s="1">
        <v>1</v>
      </c>
    </row>
    <row r="178" spans="1:42" x14ac:dyDescent="0.2">
      <c r="A178" s="1" t="s">
        <v>2579</v>
      </c>
      <c r="B178" s="1" t="s">
        <v>2580</v>
      </c>
      <c r="C178" s="113">
        <v>6.7567567567567571E-3</v>
      </c>
      <c r="D178" s="4">
        <v>148</v>
      </c>
      <c r="E178" s="119">
        <v>0</v>
      </c>
      <c r="F178" s="119">
        <v>0</v>
      </c>
      <c r="G178" s="119">
        <v>0</v>
      </c>
      <c r="H178" s="119">
        <v>0</v>
      </c>
      <c r="I178" s="119">
        <v>0</v>
      </c>
      <c r="J178" s="119">
        <v>0</v>
      </c>
      <c r="K178" s="119">
        <v>0</v>
      </c>
      <c r="L178" s="119">
        <v>0</v>
      </c>
      <c r="M178" s="119">
        <v>0</v>
      </c>
      <c r="N178" s="119">
        <v>0</v>
      </c>
      <c r="O178" s="119">
        <v>0</v>
      </c>
      <c r="P178" s="119">
        <v>0</v>
      </c>
      <c r="Q178" s="119">
        <v>0</v>
      </c>
      <c r="R178" s="119">
        <v>0</v>
      </c>
      <c r="S178" s="119">
        <v>0</v>
      </c>
      <c r="T178" s="119">
        <v>0</v>
      </c>
      <c r="U178" s="119">
        <v>1</v>
      </c>
      <c r="V178" s="119">
        <v>0</v>
      </c>
      <c r="W178" s="119">
        <v>0</v>
      </c>
      <c r="X178" s="119">
        <v>0</v>
      </c>
      <c r="Y178" s="119">
        <v>0</v>
      </c>
      <c r="Z178" s="119">
        <v>0</v>
      </c>
      <c r="AA178" s="119">
        <v>0</v>
      </c>
      <c r="AB178" s="119">
        <v>0</v>
      </c>
      <c r="AC178" s="119">
        <v>0</v>
      </c>
      <c r="AD178" s="119">
        <v>0</v>
      </c>
      <c r="AE178" s="119">
        <v>0</v>
      </c>
      <c r="AF178" s="119">
        <v>0</v>
      </c>
      <c r="AG178" s="119">
        <v>0</v>
      </c>
      <c r="AH178" s="119">
        <v>0</v>
      </c>
      <c r="AI178" s="119">
        <v>0</v>
      </c>
      <c r="AJ178" s="119">
        <v>0</v>
      </c>
      <c r="AK178" s="119">
        <v>0</v>
      </c>
      <c r="AL178" s="1" t="s">
        <v>2036</v>
      </c>
      <c r="AM178" s="1">
        <v>0</v>
      </c>
      <c r="AN178" s="1">
        <v>1</v>
      </c>
      <c r="AO178" s="1">
        <v>0</v>
      </c>
      <c r="AP178" s="1">
        <v>0</v>
      </c>
    </row>
    <row r="179" spans="1:42" x14ac:dyDescent="0.2">
      <c r="A179" s="1" t="s">
        <v>2581</v>
      </c>
      <c r="B179" s="1" t="s">
        <v>2103</v>
      </c>
      <c r="C179" s="113">
        <v>8.130081300813009E-3</v>
      </c>
      <c r="D179" s="4">
        <v>123</v>
      </c>
      <c r="E179" s="119">
        <v>1</v>
      </c>
      <c r="F179" s="119">
        <v>0</v>
      </c>
      <c r="G179" s="119">
        <v>1</v>
      </c>
      <c r="H179" s="119">
        <v>1</v>
      </c>
      <c r="I179" s="119">
        <v>1</v>
      </c>
      <c r="J179" s="119">
        <v>1</v>
      </c>
      <c r="K179" s="119">
        <v>1</v>
      </c>
      <c r="L179" s="119">
        <v>1</v>
      </c>
      <c r="M179" s="119">
        <v>1</v>
      </c>
      <c r="N179" s="119">
        <v>0</v>
      </c>
      <c r="O179" s="119">
        <v>1</v>
      </c>
      <c r="P179" s="119">
        <v>1</v>
      </c>
      <c r="Q179" s="119">
        <v>1</v>
      </c>
      <c r="R179" s="119">
        <v>1</v>
      </c>
      <c r="S179" s="119">
        <v>0</v>
      </c>
      <c r="T179" s="119">
        <v>0</v>
      </c>
      <c r="U179" s="119">
        <v>0</v>
      </c>
      <c r="V179" s="119">
        <v>0</v>
      </c>
      <c r="W179" s="119">
        <v>0</v>
      </c>
      <c r="X179" s="119">
        <v>0</v>
      </c>
      <c r="Y179" s="119">
        <v>1</v>
      </c>
      <c r="Z179" s="119">
        <v>1</v>
      </c>
      <c r="AA179" s="119">
        <v>1</v>
      </c>
      <c r="AB179" s="119">
        <v>1</v>
      </c>
      <c r="AC179" s="119">
        <v>0</v>
      </c>
      <c r="AD179" s="119">
        <v>1</v>
      </c>
      <c r="AE179" s="119">
        <v>1</v>
      </c>
      <c r="AF179" s="119">
        <v>0</v>
      </c>
      <c r="AG179" s="119">
        <v>0</v>
      </c>
      <c r="AH179" s="119">
        <v>1</v>
      </c>
      <c r="AI179" s="119">
        <v>0</v>
      </c>
      <c r="AJ179" s="119">
        <v>1</v>
      </c>
      <c r="AK179" s="119">
        <v>1</v>
      </c>
      <c r="AL179" s="1" t="s">
        <v>1975</v>
      </c>
      <c r="AM179" s="1">
        <v>11</v>
      </c>
      <c r="AN179" s="1">
        <v>4</v>
      </c>
      <c r="AO179" s="1">
        <v>1</v>
      </c>
      <c r="AP179" s="1">
        <v>5</v>
      </c>
    </row>
    <row r="180" spans="1:42" x14ac:dyDescent="0.2">
      <c r="A180" s="1" t="s">
        <v>2582</v>
      </c>
      <c r="B180" s="1" t="s">
        <v>2171</v>
      </c>
      <c r="C180" s="113">
        <v>7.462686567164179E-3</v>
      </c>
      <c r="D180" s="4">
        <v>134</v>
      </c>
      <c r="E180" s="119">
        <v>0</v>
      </c>
      <c r="F180" s="119">
        <v>0</v>
      </c>
      <c r="G180" s="119">
        <v>0</v>
      </c>
      <c r="H180" s="119">
        <v>0</v>
      </c>
      <c r="I180" s="119">
        <v>0</v>
      </c>
      <c r="J180" s="119">
        <v>0</v>
      </c>
      <c r="K180" s="119">
        <v>0</v>
      </c>
      <c r="L180" s="119">
        <v>0</v>
      </c>
      <c r="M180" s="119">
        <v>0</v>
      </c>
      <c r="N180" s="119">
        <v>1</v>
      </c>
      <c r="O180" s="119">
        <v>0</v>
      </c>
      <c r="P180" s="119">
        <v>0</v>
      </c>
      <c r="Q180" s="119">
        <v>0</v>
      </c>
      <c r="R180" s="119">
        <v>0</v>
      </c>
      <c r="S180" s="119">
        <v>0</v>
      </c>
      <c r="T180" s="119">
        <v>0</v>
      </c>
      <c r="U180" s="119">
        <v>0</v>
      </c>
      <c r="V180" s="119">
        <v>0</v>
      </c>
      <c r="W180" s="119">
        <v>0</v>
      </c>
      <c r="X180" s="119">
        <v>0</v>
      </c>
      <c r="Y180" s="119">
        <v>0</v>
      </c>
      <c r="Z180" s="119">
        <v>0</v>
      </c>
      <c r="AA180" s="119">
        <v>1</v>
      </c>
      <c r="AB180" s="119">
        <v>0</v>
      </c>
      <c r="AC180" s="119">
        <v>0</v>
      </c>
      <c r="AD180" s="119">
        <v>0</v>
      </c>
      <c r="AE180" s="119">
        <v>0</v>
      </c>
      <c r="AF180" s="119">
        <v>0</v>
      </c>
      <c r="AG180" s="119">
        <v>0</v>
      </c>
      <c r="AH180" s="119">
        <v>0</v>
      </c>
      <c r="AI180" s="119">
        <v>0</v>
      </c>
      <c r="AJ180" s="119">
        <v>0</v>
      </c>
      <c r="AK180" s="119">
        <v>0</v>
      </c>
      <c r="AL180" s="1" t="s">
        <v>2090</v>
      </c>
      <c r="AM180" s="1">
        <v>0</v>
      </c>
      <c r="AN180" s="1">
        <v>2</v>
      </c>
      <c r="AO180" s="1">
        <v>0</v>
      </c>
      <c r="AP180" s="1">
        <v>0</v>
      </c>
    </row>
    <row r="181" spans="1:42" x14ac:dyDescent="0.2">
      <c r="A181" s="1" t="s">
        <v>2583</v>
      </c>
      <c r="B181" s="1" t="s">
        <v>2584</v>
      </c>
      <c r="C181" s="113">
        <v>7.9365079365079361E-3</v>
      </c>
      <c r="D181" s="4">
        <v>126</v>
      </c>
      <c r="E181" s="119">
        <v>0</v>
      </c>
      <c r="F181" s="119">
        <v>0</v>
      </c>
      <c r="G181" s="119">
        <v>0</v>
      </c>
      <c r="H181" s="119">
        <v>0</v>
      </c>
      <c r="I181" s="119">
        <v>0</v>
      </c>
      <c r="J181" s="119">
        <v>0</v>
      </c>
      <c r="K181" s="119">
        <v>0</v>
      </c>
      <c r="L181" s="119">
        <v>0</v>
      </c>
      <c r="M181" s="119">
        <v>0</v>
      </c>
      <c r="N181" s="119">
        <v>0</v>
      </c>
      <c r="O181" s="119">
        <v>0</v>
      </c>
      <c r="P181" s="119">
        <v>0</v>
      </c>
      <c r="Q181" s="119">
        <v>0</v>
      </c>
      <c r="R181" s="119">
        <v>0</v>
      </c>
      <c r="S181" s="119">
        <v>0</v>
      </c>
      <c r="T181" s="119">
        <v>0</v>
      </c>
      <c r="U181" s="119">
        <v>0</v>
      </c>
      <c r="V181" s="119">
        <v>0</v>
      </c>
      <c r="W181" s="119">
        <v>0</v>
      </c>
      <c r="X181" s="119">
        <v>0</v>
      </c>
      <c r="Y181" s="119">
        <v>0</v>
      </c>
      <c r="Z181" s="119">
        <v>0</v>
      </c>
      <c r="AA181" s="119">
        <v>0</v>
      </c>
      <c r="AB181" s="119">
        <v>0</v>
      </c>
      <c r="AC181" s="119">
        <v>0</v>
      </c>
      <c r="AD181" s="119">
        <v>1</v>
      </c>
      <c r="AE181" s="119">
        <v>0</v>
      </c>
      <c r="AF181" s="119">
        <v>0</v>
      </c>
      <c r="AG181" s="119">
        <v>1</v>
      </c>
      <c r="AH181" s="119">
        <v>0</v>
      </c>
      <c r="AI181" s="119">
        <v>0</v>
      </c>
      <c r="AJ181" s="119">
        <v>0</v>
      </c>
      <c r="AK181" s="119">
        <v>0</v>
      </c>
      <c r="AL181" s="1" t="s">
        <v>2036</v>
      </c>
      <c r="AM181" s="1">
        <v>0</v>
      </c>
      <c r="AN181" s="1">
        <v>0</v>
      </c>
      <c r="AO181" s="1">
        <v>1</v>
      </c>
      <c r="AP181" s="1">
        <v>1</v>
      </c>
    </row>
    <row r="182" spans="1:42" x14ac:dyDescent="0.2">
      <c r="A182" s="1" t="s">
        <v>2585</v>
      </c>
      <c r="B182" s="1" t="s">
        <v>2586</v>
      </c>
      <c r="C182" s="113">
        <v>7.1942446043165471E-3</v>
      </c>
      <c r="D182" s="4">
        <v>139</v>
      </c>
      <c r="E182" s="119">
        <v>0</v>
      </c>
      <c r="F182" s="119">
        <v>0</v>
      </c>
      <c r="G182" s="119">
        <v>0</v>
      </c>
      <c r="H182" s="119">
        <v>0</v>
      </c>
      <c r="I182" s="119">
        <v>0</v>
      </c>
      <c r="J182" s="119">
        <v>0</v>
      </c>
      <c r="K182" s="119">
        <v>0</v>
      </c>
      <c r="L182" s="119">
        <v>0</v>
      </c>
      <c r="M182" s="119">
        <v>0</v>
      </c>
      <c r="N182" s="119">
        <v>0</v>
      </c>
      <c r="O182" s="119">
        <v>0</v>
      </c>
      <c r="P182" s="119">
        <v>0</v>
      </c>
      <c r="Q182" s="119">
        <v>0</v>
      </c>
      <c r="R182" s="119">
        <v>0</v>
      </c>
      <c r="S182" s="119">
        <v>0</v>
      </c>
      <c r="T182" s="119">
        <v>0</v>
      </c>
      <c r="U182" s="119">
        <v>0</v>
      </c>
      <c r="V182" s="119">
        <v>0</v>
      </c>
      <c r="W182" s="119">
        <v>0</v>
      </c>
      <c r="X182" s="119">
        <v>0</v>
      </c>
      <c r="Y182" s="119">
        <v>0</v>
      </c>
      <c r="Z182" s="119">
        <v>0</v>
      </c>
      <c r="AA182" s="119">
        <v>0</v>
      </c>
      <c r="AB182" s="119">
        <v>0</v>
      </c>
      <c r="AC182" s="119">
        <v>0</v>
      </c>
      <c r="AD182" s="119">
        <v>0</v>
      </c>
      <c r="AE182" s="119">
        <v>0</v>
      </c>
      <c r="AF182" s="119">
        <v>1</v>
      </c>
      <c r="AG182" s="119">
        <v>0</v>
      </c>
      <c r="AH182" s="119">
        <v>0</v>
      </c>
      <c r="AI182" s="119">
        <v>0</v>
      </c>
      <c r="AJ182" s="119">
        <v>0</v>
      </c>
      <c r="AK182" s="119">
        <v>0</v>
      </c>
      <c r="AL182" s="1" t="s">
        <v>2036</v>
      </c>
      <c r="AM182" s="1">
        <v>0</v>
      </c>
      <c r="AN182" s="1">
        <v>0</v>
      </c>
      <c r="AO182" s="1">
        <v>1</v>
      </c>
      <c r="AP182" s="1">
        <v>0</v>
      </c>
    </row>
    <row r="183" spans="1:42" x14ac:dyDescent="0.2">
      <c r="A183" s="1" t="s">
        <v>2587</v>
      </c>
      <c r="B183" s="1" t="s">
        <v>2588</v>
      </c>
      <c r="C183" s="113">
        <v>7.8125E-3</v>
      </c>
      <c r="D183" s="4">
        <v>128</v>
      </c>
      <c r="E183" s="119">
        <v>0</v>
      </c>
      <c r="F183" s="119">
        <v>0</v>
      </c>
      <c r="G183" s="119">
        <v>0</v>
      </c>
      <c r="H183" s="119">
        <v>0</v>
      </c>
      <c r="I183" s="119">
        <v>0</v>
      </c>
      <c r="J183" s="119">
        <v>0</v>
      </c>
      <c r="K183" s="119">
        <v>0</v>
      </c>
      <c r="L183" s="119">
        <v>0</v>
      </c>
      <c r="M183" s="119">
        <v>0</v>
      </c>
      <c r="N183" s="119">
        <v>0</v>
      </c>
      <c r="O183" s="119">
        <v>0</v>
      </c>
      <c r="P183" s="119">
        <v>0</v>
      </c>
      <c r="Q183" s="119">
        <v>0</v>
      </c>
      <c r="R183" s="119">
        <v>0</v>
      </c>
      <c r="S183" s="119">
        <v>0</v>
      </c>
      <c r="T183" s="119">
        <v>0</v>
      </c>
      <c r="U183" s="119">
        <v>0</v>
      </c>
      <c r="V183" s="119">
        <v>0</v>
      </c>
      <c r="W183" s="119">
        <v>0</v>
      </c>
      <c r="X183" s="119">
        <v>1</v>
      </c>
      <c r="Y183" s="119">
        <v>0</v>
      </c>
      <c r="Z183" s="119">
        <v>1</v>
      </c>
      <c r="AA183" s="119">
        <v>0</v>
      </c>
      <c r="AB183" s="119">
        <v>1</v>
      </c>
      <c r="AC183" s="119">
        <v>0</v>
      </c>
      <c r="AD183" s="119">
        <v>0</v>
      </c>
      <c r="AE183" s="119">
        <v>0</v>
      </c>
      <c r="AF183" s="119">
        <v>0</v>
      </c>
      <c r="AG183" s="119">
        <v>0</v>
      </c>
      <c r="AH183" s="119">
        <v>0</v>
      </c>
      <c r="AI183" s="119">
        <v>0</v>
      </c>
      <c r="AJ183" s="119">
        <v>1</v>
      </c>
      <c r="AK183" s="119">
        <v>0</v>
      </c>
      <c r="AL183" s="1" t="s">
        <v>2036</v>
      </c>
      <c r="AM183" s="1">
        <v>0</v>
      </c>
      <c r="AN183" s="1">
        <v>1</v>
      </c>
      <c r="AO183" s="1">
        <v>2</v>
      </c>
      <c r="AP183" s="1">
        <v>1</v>
      </c>
    </row>
    <row r="184" spans="1:42" x14ac:dyDescent="0.2">
      <c r="A184" s="1" t="s">
        <v>2589</v>
      </c>
      <c r="B184" s="1" t="s">
        <v>2126</v>
      </c>
      <c r="C184" s="113">
        <v>8.3333333333333332E-3</v>
      </c>
      <c r="D184" s="4">
        <v>120</v>
      </c>
      <c r="E184" s="119">
        <v>1</v>
      </c>
      <c r="F184" s="119">
        <v>0</v>
      </c>
      <c r="G184" s="119">
        <v>0</v>
      </c>
      <c r="H184" s="119">
        <v>0</v>
      </c>
      <c r="I184" s="119">
        <v>1</v>
      </c>
      <c r="J184" s="119">
        <v>0</v>
      </c>
      <c r="K184" s="119">
        <v>1</v>
      </c>
      <c r="L184" s="119">
        <v>1</v>
      </c>
      <c r="M184" s="119">
        <v>1</v>
      </c>
      <c r="N184" s="119">
        <v>1</v>
      </c>
      <c r="O184" s="119">
        <v>0</v>
      </c>
      <c r="P184" s="119">
        <v>0</v>
      </c>
      <c r="Q184" s="119">
        <v>0</v>
      </c>
      <c r="R184" s="119">
        <v>0</v>
      </c>
      <c r="S184" s="119">
        <v>0</v>
      </c>
      <c r="T184" s="119">
        <v>1</v>
      </c>
      <c r="U184" s="119">
        <v>0</v>
      </c>
      <c r="V184" s="119">
        <v>0</v>
      </c>
      <c r="W184" s="119">
        <v>0</v>
      </c>
      <c r="X184" s="119">
        <v>1</v>
      </c>
      <c r="Y184" s="119">
        <v>0</v>
      </c>
      <c r="Z184" s="119">
        <v>1</v>
      </c>
      <c r="AA184" s="119">
        <v>1</v>
      </c>
      <c r="AB184" s="119">
        <v>1</v>
      </c>
      <c r="AC184" s="119">
        <v>1</v>
      </c>
      <c r="AD184" s="119">
        <v>1</v>
      </c>
      <c r="AE184" s="119">
        <v>1</v>
      </c>
      <c r="AF184" s="119">
        <v>1</v>
      </c>
      <c r="AG184" s="119">
        <v>0</v>
      </c>
      <c r="AH184" s="119">
        <v>1</v>
      </c>
      <c r="AI184" s="119">
        <v>0</v>
      </c>
      <c r="AJ184" s="119">
        <v>1</v>
      </c>
      <c r="AK184" s="119">
        <v>1</v>
      </c>
      <c r="AL184" s="1" t="s">
        <v>2036</v>
      </c>
      <c r="AM184" s="1">
        <v>5</v>
      </c>
      <c r="AN184" s="1">
        <v>6</v>
      </c>
      <c r="AO184" s="1">
        <v>3</v>
      </c>
      <c r="AP184" s="1">
        <v>4</v>
      </c>
    </row>
    <row r="185" spans="1:42" x14ac:dyDescent="0.2">
      <c r="A185" s="1" t="s">
        <v>2590</v>
      </c>
      <c r="B185" s="1" t="s">
        <v>2591</v>
      </c>
      <c r="C185" s="113">
        <v>9.433962264150943E-3</v>
      </c>
      <c r="D185" s="4">
        <v>106</v>
      </c>
      <c r="E185" s="119">
        <v>0</v>
      </c>
      <c r="F185" s="119">
        <v>0</v>
      </c>
      <c r="G185" s="119">
        <v>0</v>
      </c>
      <c r="H185" s="119">
        <v>0</v>
      </c>
      <c r="I185" s="119">
        <v>0</v>
      </c>
      <c r="J185" s="119">
        <v>0</v>
      </c>
      <c r="K185" s="119">
        <v>0</v>
      </c>
      <c r="L185" s="119">
        <v>0</v>
      </c>
      <c r="M185" s="119">
        <v>0</v>
      </c>
      <c r="N185" s="119">
        <v>0</v>
      </c>
      <c r="O185" s="119">
        <v>0</v>
      </c>
      <c r="P185" s="119">
        <v>0</v>
      </c>
      <c r="Q185" s="119">
        <v>0</v>
      </c>
      <c r="R185" s="119">
        <v>0</v>
      </c>
      <c r="S185" s="119">
        <v>0</v>
      </c>
      <c r="T185" s="119">
        <v>0</v>
      </c>
      <c r="U185" s="119">
        <v>0</v>
      </c>
      <c r="V185" s="119">
        <v>0</v>
      </c>
      <c r="W185" s="119">
        <v>0</v>
      </c>
      <c r="X185" s="119">
        <v>0</v>
      </c>
      <c r="Y185" s="119">
        <v>0</v>
      </c>
      <c r="Z185" s="119">
        <v>0</v>
      </c>
      <c r="AA185" s="119">
        <v>0</v>
      </c>
      <c r="AB185" s="119">
        <v>1</v>
      </c>
      <c r="AC185" s="119">
        <v>1</v>
      </c>
      <c r="AD185" s="119">
        <v>1</v>
      </c>
      <c r="AE185" s="119">
        <v>0</v>
      </c>
      <c r="AF185" s="119">
        <v>0</v>
      </c>
      <c r="AG185" s="119">
        <v>0</v>
      </c>
      <c r="AH185" s="119">
        <v>1</v>
      </c>
      <c r="AI185" s="119">
        <v>0</v>
      </c>
      <c r="AJ185" s="119">
        <v>0</v>
      </c>
      <c r="AK185" s="119">
        <v>0</v>
      </c>
      <c r="AL185" s="1" t="s">
        <v>2036</v>
      </c>
      <c r="AM185" s="1">
        <v>0</v>
      </c>
      <c r="AN185" s="1">
        <v>2</v>
      </c>
      <c r="AO185" s="1">
        <v>0</v>
      </c>
      <c r="AP185" s="1">
        <v>2</v>
      </c>
    </row>
    <row r="186" spans="1:42" x14ac:dyDescent="0.2">
      <c r="A186" s="1" t="s">
        <v>2592</v>
      </c>
      <c r="B186" s="1" t="s">
        <v>2593</v>
      </c>
      <c r="C186" s="113">
        <v>1.1627906976744186E-2</v>
      </c>
      <c r="D186" s="4">
        <v>86</v>
      </c>
      <c r="E186" s="119">
        <v>1</v>
      </c>
      <c r="F186" s="119">
        <v>0</v>
      </c>
      <c r="G186" s="119">
        <v>1</v>
      </c>
      <c r="H186" s="119">
        <v>1</v>
      </c>
      <c r="I186" s="119">
        <v>1</v>
      </c>
      <c r="J186" s="119">
        <v>1</v>
      </c>
      <c r="K186" s="119">
        <v>1</v>
      </c>
      <c r="L186" s="119">
        <v>1</v>
      </c>
      <c r="M186" s="119">
        <v>1</v>
      </c>
      <c r="N186" s="119">
        <v>0</v>
      </c>
      <c r="O186" s="119">
        <v>1</v>
      </c>
      <c r="P186" s="119">
        <v>0</v>
      </c>
      <c r="Q186" s="119">
        <v>1</v>
      </c>
      <c r="R186" s="119">
        <v>1</v>
      </c>
      <c r="S186" s="119">
        <v>0</v>
      </c>
      <c r="T186" s="119">
        <v>1</v>
      </c>
      <c r="U186" s="119">
        <v>1</v>
      </c>
      <c r="V186" s="119">
        <v>1</v>
      </c>
      <c r="W186" s="119">
        <v>1</v>
      </c>
      <c r="X186" s="119">
        <v>1</v>
      </c>
      <c r="Y186" s="119">
        <v>1</v>
      </c>
      <c r="Z186" s="119">
        <v>1</v>
      </c>
      <c r="AA186" s="119">
        <v>1</v>
      </c>
      <c r="AB186" s="119">
        <v>1</v>
      </c>
      <c r="AC186" s="119">
        <v>0</v>
      </c>
      <c r="AD186" s="119">
        <v>1</v>
      </c>
      <c r="AE186" s="119">
        <v>1</v>
      </c>
      <c r="AF186" s="119">
        <v>1</v>
      </c>
      <c r="AG186" s="119">
        <v>0</v>
      </c>
      <c r="AH186" s="119">
        <v>1</v>
      </c>
      <c r="AI186" s="119">
        <v>1</v>
      </c>
      <c r="AJ186" s="119">
        <v>1</v>
      </c>
      <c r="AK186" s="119">
        <v>1</v>
      </c>
      <c r="AL186" s="1" t="s">
        <v>2036</v>
      </c>
      <c r="AM186" s="1">
        <v>10</v>
      </c>
      <c r="AN186" s="1">
        <v>6</v>
      </c>
      <c r="AO186" s="1">
        <v>4</v>
      </c>
      <c r="AP186" s="1">
        <v>7</v>
      </c>
    </row>
    <row r="187" spans="1:42" x14ac:dyDescent="0.2">
      <c r="A187" s="1" t="s">
        <v>2594</v>
      </c>
      <c r="B187" s="1" t="s">
        <v>2134</v>
      </c>
      <c r="C187" s="113">
        <v>8.6206896551724137E-3</v>
      </c>
      <c r="D187" s="4">
        <v>116</v>
      </c>
      <c r="E187" s="119">
        <v>0</v>
      </c>
      <c r="F187" s="119">
        <v>0</v>
      </c>
      <c r="G187" s="119">
        <v>0</v>
      </c>
      <c r="H187" s="119">
        <v>1</v>
      </c>
      <c r="I187" s="119">
        <v>0</v>
      </c>
      <c r="J187" s="119">
        <v>0</v>
      </c>
      <c r="K187" s="119">
        <v>1</v>
      </c>
      <c r="L187" s="119">
        <v>0</v>
      </c>
      <c r="M187" s="119">
        <v>0</v>
      </c>
      <c r="N187" s="119">
        <v>1</v>
      </c>
      <c r="O187" s="119">
        <v>0</v>
      </c>
      <c r="P187" s="119">
        <v>0</v>
      </c>
      <c r="Q187" s="119">
        <v>0</v>
      </c>
      <c r="R187" s="119">
        <v>0</v>
      </c>
      <c r="S187" s="119">
        <v>0</v>
      </c>
      <c r="T187" s="119">
        <v>0</v>
      </c>
      <c r="U187" s="119">
        <v>0</v>
      </c>
      <c r="V187" s="119">
        <v>0</v>
      </c>
      <c r="W187" s="119">
        <v>1</v>
      </c>
      <c r="X187" s="119">
        <v>1</v>
      </c>
      <c r="Y187" s="119">
        <v>0</v>
      </c>
      <c r="Z187" s="119">
        <v>0</v>
      </c>
      <c r="AA187" s="119">
        <v>0</v>
      </c>
      <c r="AB187" s="119">
        <v>0</v>
      </c>
      <c r="AC187" s="119">
        <v>0</v>
      </c>
      <c r="AD187" s="119">
        <v>0</v>
      </c>
      <c r="AE187" s="119">
        <v>0</v>
      </c>
      <c r="AF187" s="119">
        <v>0</v>
      </c>
      <c r="AG187" s="119">
        <v>0</v>
      </c>
      <c r="AH187" s="119">
        <v>0</v>
      </c>
      <c r="AI187" s="119">
        <v>0</v>
      </c>
      <c r="AJ187" s="119">
        <v>1</v>
      </c>
      <c r="AK187" s="119">
        <v>0</v>
      </c>
      <c r="AL187" s="1" t="s">
        <v>2036</v>
      </c>
      <c r="AM187" s="1">
        <v>1</v>
      </c>
      <c r="AN187" s="1">
        <v>2</v>
      </c>
      <c r="AO187" s="1">
        <v>2</v>
      </c>
      <c r="AP187" s="1">
        <v>1</v>
      </c>
    </row>
    <row r="188" spans="1:42" x14ac:dyDescent="0.2">
      <c r="A188" s="1" t="s">
        <v>2595</v>
      </c>
      <c r="B188" s="1" t="s">
        <v>2596</v>
      </c>
      <c r="C188" s="113">
        <v>9.3457943925233638E-3</v>
      </c>
      <c r="D188" s="4">
        <v>107</v>
      </c>
      <c r="E188" s="119">
        <v>0</v>
      </c>
      <c r="F188" s="119">
        <v>0</v>
      </c>
      <c r="G188" s="119">
        <v>0</v>
      </c>
      <c r="H188" s="119">
        <v>0</v>
      </c>
      <c r="I188" s="119">
        <v>1</v>
      </c>
      <c r="J188" s="119">
        <v>0</v>
      </c>
      <c r="K188" s="119">
        <v>0</v>
      </c>
      <c r="L188" s="119">
        <v>1</v>
      </c>
      <c r="M188" s="119">
        <v>0</v>
      </c>
      <c r="N188" s="119">
        <v>0</v>
      </c>
      <c r="O188" s="119">
        <v>0</v>
      </c>
      <c r="P188" s="119">
        <v>0</v>
      </c>
      <c r="Q188" s="119">
        <v>0</v>
      </c>
      <c r="R188" s="119">
        <v>0</v>
      </c>
      <c r="S188" s="119">
        <v>0</v>
      </c>
      <c r="T188" s="119">
        <v>0</v>
      </c>
      <c r="U188" s="119">
        <v>0</v>
      </c>
      <c r="V188" s="119">
        <v>1</v>
      </c>
      <c r="W188" s="119">
        <v>0</v>
      </c>
      <c r="X188" s="119">
        <v>0</v>
      </c>
      <c r="Y188" s="119">
        <v>0</v>
      </c>
      <c r="Z188" s="119">
        <v>1</v>
      </c>
      <c r="AA188" s="119">
        <v>1</v>
      </c>
      <c r="AB188" s="119">
        <v>1</v>
      </c>
      <c r="AC188" s="119">
        <v>1</v>
      </c>
      <c r="AD188" s="119">
        <v>1</v>
      </c>
      <c r="AE188" s="119">
        <v>1</v>
      </c>
      <c r="AF188" s="119">
        <v>0</v>
      </c>
      <c r="AG188" s="119">
        <v>0</v>
      </c>
      <c r="AH188" s="119">
        <v>0</v>
      </c>
      <c r="AI188" s="119">
        <v>0</v>
      </c>
      <c r="AJ188" s="119">
        <v>1</v>
      </c>
      <c r="AK188" s="119">
        <v>0</v>
      </c>
      <c r="AL188" s="1" t="s">
        <v>2036</v>
      </c>
      <c r="AM188" s="1">
        <v>2</v>
      </c>
      <c r="AN188" s="1">
        <v>3</v>
      </c>
      <c r="AO188" s="1">
        <v>1</v>
      </c>
      <c r="AP188" s="1">
        <v>4</v>
      </c>
    </row>
    <row r="189" spans="1:42" x14ac:dyDescent="0.2">
      <c r="A189" s="1" t="s">
        <v>2597</v>
      </c>
      <c r="B189" s="1" t="s">
        <v>2127</v>
      </c>
      <c r="C189" s="113">
        <v>8.0645161290322578E-3</v>
      </c>
      <c r="D189" s="4">
        <v>124</v>
      </c>
      <c r="E189" s="119">
        <v>1</v>
      </c>
      <c r="F189" s="119">
        <v>0</v>
      </c>
      <c r="G189" s="119">
        <v>0</v>
      </c>
      <c r="H189" s="119">
        <v>1</v>
      </c>
      <c r="I189" s="119">
        <v>0</v>
      </c>
      <c r="J189" s="119">
        <v>0</v>
      </c>
      <c r="K189" s="119">
        <v>1</v>
      </c>
      <c r="L189" s="119">
        <v>1</v>
      </c>
      <c r="M189" s="119">
        <v>1</v>
      </c>
      <c r="N189" s="119">
        <v>0</v>
      </c>
      <c r="O189" s="119">
        <v>1</v>
      </c>
      <c r="P189" s="119">
        <v>1</v>
      </c>
      <c r="Q189" s="119">
        <v>1</v>
      </c>
      <c r="R189" s="119">
        <v>0</v>
      </c>
      <c r="S189" s="119">
        <v>0</v>
      </c>
      <c r="T189" s="119">
        <v>0</v>
      </c>
      <c r="U189" s="119">
        <v>1</v>
      </c>
      <c r="V189" s="119">
        <v>1</v>
      </c>
      <c r="W189" s="119">
        <v>0</v>
      </c>
      <c r="X189" s="119">
        <v>1</v>
      </c>
      <c r="Y189" s="119">
        <v>1</v>
      </c>
      <c r="Z189" s="119">
        <v>0</v>
      </c>
      <c r="AA189" s="119">
        <v>1</v>
      </c>
      <c r="AB189" s="119">
        <v>1</v>
      </c>
      <c r="AC189" s="119">
        <v>1</v>
      </c>
      <c r="AD189" s="119">
        <v>1</v>
      </c>
      <c r="AE189" s="119">
        <v>1</v>
      </c>
      <c r="AF189" s="119">
        <v>1</v>
      </c>
      <c r="AG189" s="119">
        <v>1</v>
      </c>
      <c r="AH189" s="119">
        <v>0</v>
      </c>
      <c r="AI189" s="119">
        <v>0</v>
      </c>
      <c r="AJ189" s="119">
        <v>1</v>
      </c>
      <c r="AK189" s="119">
        <v>1</v>
      </c>
      <c r="AL189" s="1" t="s">
        <v>2036</v>
      </c>
      <c r="AM189" s="1">
        <v>7</v>
      </c>
      <c r="AN189" s="1">
        <v>4</v>
      </c>
      <c r="AO189" s="1">
        <v>4</v>
      </c>
      <c r="AP189" s="1">
        <v>6</v>
      </c>
    </row>
    <row r="190" spans="1:42" x14ac:dyDescent="0.2">
      <c r="A190" s="1" t="s">
        <v>2598</v>
      </c>
      <c r="B190" s="1" t="s">
        <v>2599</v>
      </c>
      <c r="C190" s="113">
        <v>1.2345679012345678E-2</v>
      </c>
      <c r="D190" s="4">
        <v>81</v>
      </c>
      <c r="E190" s="119">
        <v>1</v>
      </c>
      <c r="F190" s="119">
        <v>0</v>
      </c>
      <c r="G190" s="119">
        <v>0</v>
      </c>
      <c r="H190" s="119">
        <v>1</v>
      </c>
      <c r="I190" s="119">
        <v>0</v>
      </c>
      <c r="J190" s="119">
        <v>0</v>
      </c>
      <c r="K190" s="119">
        <v>1</v>
      </c>
      <c r="L190" s="119">
        <v>1</v>
      </c>
      <c r="M190" s="119">
        <v>0</v>
      </c>
      <c r="N190" s="119">
        <v>1</v>
      </c>
      <c r="O190" s="119">
        <v>0</v>
      </c>
      <c r="P190" s="119">
        <v>0</v>
      </c>
      <c r="Q190" s="119">
        <v>0</v>
      </c>
      <c r="R190" s="119">
        <v>1</v>
      </c>
      <c r="S190" s="119">
        <v>0</v>
      </c>
      <c r="T190" s="119">
        <v>0</v>
      </c>
      <c r="U190" s="119">
        <v>0</v>
      </c>
      <c r="V190" s="119">
        <v>0</v>
      </c>
      <c r="W190" s="119">
        <v>1</v>
      </c>
      <c r="X190" s="119">
        <v>1</v>
      </c>
      <c r="Y190" s="119">
        <v>1</v>
      </c>
      <c r="Z190" s="119">
        <v>0</v>
      </c>
      <c r="AA190" s="119">
        <v>0</v>
      </c>
      <c r="AB190" s="119">
        <v>0</v>
      </c>
      <c r="AC190" s="119">
        <v>0</v>
      </c>
      <c r="AD190" s="119">
        <v>1</v>
      </c>
      <c r="AE190" s="119">
        <v>1</v>
      </c>
      <c r="AF190" s="119">
        <v>0</v>
      </c>
      <c r="AG190" s="119">
        <v>0</v>
      </c>
      <c r="AH190" s="119">
        <v>0</v>
      </c>
      <c r="AI190" s="119">
        <v>0</v>
      </c>
      <c r="AJ190" s="119">
        <v>0</v>
      </c>
      <c r="AK190" s="119">
        <v>0</v>
      </c>
      <c r="AL190" s="1" t="s">
        <v>2003</v>
      </c>
      <c r="AM190" s="1">
        <v>4</v>
      </c>
      <c r="AN190" s="1">
        <v>2</v>
      </c>
      <c r="AO190" s="1">
        <v>1</v>
      </c>
      <c r="AP190" s="1">
        <v>4</v>
      </c>
    </row>
    <row r="191" spans="1:42" x14ac:dyDescent="0.2">
      <c r="A191" s="1" t="s">
        <v>2600</v>
      </c>
      <c r="B191" s="1" t="s">
        <v>2601</v>
      </c>
      <c r="C191" s="113">
        <v>9.7087378640776691E-3</v>
      </c>
      <c r="D191" s="4">
        <v>103</v>
      </c>
      <c r="E191" s="119">
        <v>0</v>
      </c>
      <c r="F191" s="119">
        <v>0</v>
      </c>
      <c r="G191" s="119">
        <v>0</v>
      </c>
      <c r="H191" s="119">
        <v>1</v>
      </c>
      <c r="I191" s="119">
        <v>1</v>
      </c>
      <c r="J191" s="119">
        <v>0</v>
      </c>
      <c r="K191" s="119">
        <v>0</v>
      </c>
      <c r="L191" s="119">
        <v>0</v>
      </c>
      <c r="M191" s="119">
        <v>1</v>
      </c>
      <c r="N191" s="119">
        <v>0</v>
      </c>
      <c r="O191" s="119">
        <v>1</v>
      </c>
      <c r="P191" s="119">
        <v>0</v>
      </c>
      <c r="Q191" s="119">
        <v>1</v>
      </c>
      <c r="R191" s="119">
        <v>0</v>
      </c>
      <c r="S191" s="119">
        <v>1</v>
      </c>
      <c r="T191" s="119">
        <v>0</v>
      </c>
      <c r="U191" s="119">
        <v>0</v>
      </c>
      <c r="V191" s="119">
        <v>1</v>
      </c>
      <c r="W191" s="119">
        <v>0</v>
      </c>
      <c r="X191" s="119">
        <v>0</v>
      </c>
      <c r="Y191" s="119">
        <v>1</v>
      </c>
      <c r="Z191" s="119">
        <v>1</v>
      </c>
      <c r="AA191" s="119">
        <v>0</v>
      </c>
      <c r="AB191" s="119">
        <v>0</v>
      </c>
      <c r="AC191" s="119">
        <v>1</v>
      </c>
      <c r="AD191" s="119">
        <v>1</v>
      </c>
      <c r="AE191" s="119">
        <v>1</v>
      </c>
      <c r="AF191" s="119">
        <v>0</v>
      </c>
      <c r="AG191" s="119">
        <v>0</v>
      </c>
      <c r="AH191" s="119">
        <v>0</v>
      </c>
      <c r="AI191" s="119">
        <v>0</v>
      </c>
      <c r="AJ191" s="119">
        <v>0</v>
      </c>
      <c r="AK191" s="119">
        <v>0</v>
      </c>
      <c r="AL191" s="1" t="s">
        <v>2036</v>
      </c>
      <c r="AM191" s="1">
        <v>4</v>
      </c>
      <c r="AN191" s="1">
        <v>3</v>
      </c>
      <c r="AO191" s="1">
        <v>0</v>
      </c>
      <c r="AP191" s="1">
        <v>5</v>
      </c>
    </row>
    <row r="192" spans="1:42" x14ac:dyDescent="0.2">
      <c r="A192" s="1" t="s">
        <v>2602</v>
      </c>
      <c r="B192" s="1" t="s">
        <v>2220</v>
      </c>
      <c r="C192" s="113">
        <v>1.2345679012345678E-2</v>
      </c>
      <c r="D192" s="4">
        <v>81</v>
      </c>
      <c r="E192" s="119">
        <v>1</v>
      </c>
      <c r="F192" s="119">
        <v>1</v>
      </c>
      <c r="G192" s="119">
        <v>1</v>
      </c>
      <c r="H192" s="119">
        <v>1</v>
      </c>
      <c r="I192" s="119">
        <v>0</v>
      </c>
      <c r="J192" s="119">
        <v>1</v>
      </c>
      <c r="K192" s="119">
        <v>1</v>
      </c>
      <c r="L192" s="119">
        <v>1</v>
      </c>
      <c r="M192" s="119">
        <v>0</v>
      </c>
      <c r="N192" s="119">
        <v>0</v>
      </c>
      <c r="O192" s="119">
        <v>1</v>
      </c>
      <c r="P192" s="119">
        <v>1</v>
      </c>
      <c r="Q192" s="119">
        <v>1</v>
      </c>
      <c r="R192" s="119">
        <v>1</v>
      </c>
      <c r="S192" s="119">
        <v>0</v>
      </c>
      <c r="T192" s="119">
        <v>1</v>
      </c>
      <c r="U192" s="119">
        <v>0</v>
      </c>
      <c r="V192" s="119">
        <v>1</v>
      </c>
      <c r="W192" s="119">
        <v>1</v>
      </c>
      <c r="X192" s="119">
        <v>0</v>
      </c>
      <c r="Y192" s="119">
        <v>0</v>
      </c>
      <c r="Z192" s="119">
        <v>0</v>
      </c>
      <c r="AA192" s="119">
        <v>0</v>
      </c>
      <c r="AB192" s="119">
        <v>1</v>
      </c>
      <c r="AC192" s="119">
        <v>0</v>
      </c>
      <c r="AD192" s="119">
        <v>1</v>
      </c>
      <c r="AE192" s="119">
        <v>1</v>
      </c>
      <c r="AF192" s="119">
        <v>1</v>
      </c>
      <c r="AG192" s="119">
        <v>0</v>
      </c>
      <c r="AH192" s="119">
        <v>1</v>
      </c>
      <c r="AI192" s="119">
        <v>1</v>
      </c>
      <c r="AJ192" s="119">
        <v>0</v>
      </c>
      <c r="AK192" s="119">
        <v>0</v>
      </c>
      <c r="AL192" s="1" t="s">
        <v>1976</v>
      </c>
      <c r="AM192" s="1">
        <v>10</v>
      </c>
      <c r="AN192" s="1">
        <v>2</v>
      </c>
      <c r="AO192" s="1">
        <v>2</v>
      </c>
      <c r="AP192" s="1">
        <v>6</v>
      </c>
    </row>
    <row r="193" spans="1:42" x14ac:dyDescent="0.2">
      <c r="A193" s="1" t="s">
        <v>2603</v>
      </c>
      <c r="B193" s="1" t="s">
        <v>2146</v>
      </c>
      <c r="C193" s="113">
        <v>9.9009900990099011E-3</v>
      </c>
      <c r="D193" s="4">
        <v>101</v>
      </c>
      <c r="E193" s="119">
        <v>0</v>
      </c>
      <c r="F193" s="119">
        <v>0</v>
      </c>
      <c r="G193" s="119">
        <v>0</v>
      </c>
      <c r="H193" s="119">
        <v>0</v>
      </c>
      <c r="I193" s="119">
        <v>0</v>
      </c>
      <c r="J193" s="119">
        <v>0</v>
      </c>
      <c r="K193" s="119">
        <v>0</v>
      </c>
      <c r="L193" s="119">
        <v>0</v>
      </c>
      <c r="M193" s="119">
        <v>0</v>
      </c>
      <c r="N193" s="119">
        <v>0</v>
      </c>
      <c r="O193" s="119">
        <v>1</v>
      </c>
      <c r="P193" s="119">
        <v>0</v>
      </c>
      <c r="Q193" s="119">
        <v>0</v>
      </c>
      <c r="R193" s="119">
        <v>0</v>
      </c>
      <c r="S193" s="119">
        <v>0</v>
      </c>
      <c r="T193" s="119">
        <v>0</v>
      </c>
      <c r="U193" s="119">
        <v>0</v>
      </c>
      <c r="V193" s="119">
        <v>0</v>
      </c>
      <c r="W193" s="119">
        <v>0</v>
      </c>
      <c r="X193" s="119">
        <v>1</v>
      </c>
      <c r="Y193" s="119">
        <v>1</v>
      </c>
      <c r="Z193" s="119">
        <v>0</v>
      </c>
      <c r="AA193" s="119">
        <v>0</v>
      </c>
      <c r="AB193" s="119">
        <v>1</v>
      </c>
      <c r="AC193" s="119">
        <v>1</v>
      </c>
      <c r="AD193" s="119">
        <v>1</v>
      </c>
      <c r="AE193" s="119">
        <v>0</v>
      </c>
      <c r="AF193" s="119">
        <v>1</v>
      </c>
      <c r="AG193" s="119">
        <v>0</v>
      </c>
      <c r="AH193" s="119">
        <v>0</v>
      </c>
      <c r="AI193" s="119">
        <v>0</v>
      </c>
      <c r="AJ193" s="119">
        <v>0</v>
      </c>
      <c r="AK193" s="119">
        <v>0</v>
      </c>
      <c r="AL193" s="1" t="s">
        <v>2036</v>
      </c>
      <c r="AM193" s="1">
        <v>1</v>
      </c>
      <c r="AN193" s="1">
        <v>1</v>
      </c>
      <c r="AO193" s="1">
        <v>2</v>
      </c>
      <c r="AP193" s="1">
        <v>3</v>
      </c>
    </row>
    <row r="194" spans="1:42" x14ac:dyDescent="0.2">
      <c r="A194" s="1" t="s">
        <v>2604</v>
      </c>
      <c r="B194" s="1" t="s">
        <v>2160</v>
      </c>
      <c r="C194" s="113">
        <v>1.1764705882352941E-2</v>
      </c>
      <c r="D194" s="4">
        <v>85</v>
      </c>
      <c r="E194" s="119">
        <v>0</v>
      </c>
      <c r="F194" s="119">
        <v>0</v>
      </c>
      <c r="G194" s="119">
        <v>0</v>
      </c>
      <c r="H194" s="119">
        <v>0</v>
      </c>
      <c r="I194" s="119">
        <v>0</v>
      </c>
      <c r="J194" s="119">
        <v>0</v>
      </c>
      <c r="K194" s="119">
        <v>0</v>
      </c>
      <c r="L194" s="119">
        <v>0</v>
      </c>
      <c r="M194" s="119">
        <v>0</v>
      </c>
      <c r="N194" s="119">
        <v>0</v>
      </c>
      <c r="O194" s="119">
        <v>0</v>
      </c>
      <c r="P194" s="119">
        <v>0</v>
      </c>
      <c r="Q194" s="119">
        <v>0</v>
      </c>
      <c r="R194" s="119">
        <v>0</v>
      </c>
      <c r="S194" s="119">
        <v>0</v>
      </c>
      <c r="T194" s="119">
        <v>0</v>
      </c>
      <c r="U194" s="119">
        <v>0</v>
      </c>
      <c r="V194" s="119">
        <v>0</v>
      </c>
      <c r="W194" s="119">
        <v>0</v>
      </c>
      <c r="X194" s="119">
        <v>0</v>
      </c>
      <c r="Y194" s="119">
        <v>0</v>
      </c>
      <c r="Z194" s="119">
        <v>1</v>
      </c>
      <c r="AA194" s="119">
        <v>0</v>
      </c>
      <c r="AB194" s="119">
        <v>0</v>
      </c>
      <c r="AC194" s="119">
        <v>1</v>
      </c>
      <c r="AD194" s="119">
        <v>0</v>
      </c>
      <c r="AE194" s="119">
        <v>0</v>
      </c>
      <c r="AF194" s="119">
        <v>0</v>
      </c>
      <c r="AG194" s="119">
        <v>0</v>
      </c>
      <c r="AH194" s="119">
        <v>0</v>
      </c>
      <c r="AI194" s="119">
        <v>0</v>
      </c>
      <c r="AJ194" s="119">
        <v>1</v>
      </c>
      <c r="AK194" s="119">
        <v>0</v>
      </c>
      <c r="AL194" s="1" t="s">
        <v>2036</v>
      </c>
      <c r="AM194" s="1">
        <v>0</v>
      </c>
      <c r="AN194" s="1">
        <v>2</v>
      </c>
      <c r="AO194" s="1">
        <v>1</v>
      </c>
      <c r="AP194" s="1">
        <v>0</v>
      </c>
    </row>
    <row r="195" spans="1:42" x14ac:dyDescent="0.2">
      <c r="A195" s="1" t="s">
        <v>2605</v>
      </c>
      <c r="B195" s="1" t="s">
        <v>2117</v>
      </c>
      <c r="C195" s="113">
        <v>9.8039215686274508E-3</v>
      </c>
      <c r="D195" s="4">
        <v>102</v>
      </c>
      <c r="E195" s="119">
        <v>0</v>
      </c>
      <c r="F195" s="119">
        <v>1</v>
      </c>
      <c r="G195" s="119">
        <v>1</v>
      </c>
      <c r="H195" s="119">
        <v>0</v>
      </c>
      <c r="I195" s="119">
        <v>0</v>
      </c>
      <c r="J195" s="119">
        <v>1</v>
      </c>
      <c r="K195" s="119">
        <v>1</v>
      </c>
      <c r="L195" s="119">
        <v>0</v>
      </c>
      <c r="M195" s="119">
        <v>1</v>
      </c>
      <c r="N195" s="119">
        <v>0</v>
      </c>
      <c r="O195" s="119">
        <v>1</v>
      </c>
      <c r="P195" s="119">
        <v>1</v>
      </c>
      <c r="Q195" s="119">
        <v>0</v>
      </c>
      <c r="R195" s="119">
        <v>1</v>
      </c>
      <c r="S195" s="119">
        <v>0</v>
      </c>
      <c r="T195" s="119">
        <v>0</v>
      </c>
      <c r="U195" s="119">
        <v>0</v>
      </c>
      <c r="V195" s="119">
        <v>0</v>
      </c>
      <c r="W195" s="119">
        <v>1</v>
      </c>
      <c r="X195" s="119">
        <v>1</v>
      </c>
      <c r="Y195" s="119">
        <v>0</v>
      </c>
      <c r="Z195" s="119">
        <v>1</v>
      </c>
      <c r="AA195" s="119">
        <v>0</v>
      </c>
      <c r="AB195" s="119">
        <v>0</v>
      </c>
      <c r="AC195" s="119">
        <v>1</v>
      </c>
      <c r="AD195" s="119">
        <v>1</v>
      </c>
      <c r="AE195" s="119">
        <v>0</v>
      </c>
      <c r="AF195" s="119">
        <v>1</v>
      </c>
      <c r="AG195" s="119">
        <v>0</v>
      </c>
      <c r="AH195" s="119">
        <v>0</v>
      </c>
      <c r="AI195" s="119">
        <v>1</v>
      </c>
      <c r="AJ195" s="119">
        <v>1</v>
      </c>
      <c r="AK195" s="119">
        <v>0</v>
      </c>
      <c r="AL195" s="1" t="s">
        <v>1976</v>
      </c>
      <c r="AM195" s="1">
        <v>8</v>
      </c>
      <c r="AN195" s="1">
        <v>3</v>
      </c>
      <c r="AO195" s="1">
        <v>4</v>
      </c>
      <c r="AP195" s="1">
        <v>1</v>
      </c>
    </row>
    <row r="196" spans="1:42" x14ac:dyDescent="0.2">
      <c r="A196" s="1" t="s">
        <v>2606</v>
      </c>
      <c r="B196" s="1" t="s">
        <v>2607</v>
      </c>
      <c r="C196" s="113">
        <v>1.0638297872340425E-2</v>
      </c>
      <c r="D196" s="4">
        <v>94</v>
      </c>
      <c r="E196" s="119">
        <v>0</v>
      </c>
      <c r="F196" s="119">
        <v>0</v>
      </c>
      <c r="G196" s="119">
        <v>1</v>
      </c>
      <c r="H196" s="119">
        <v>0</v>
      </c>
      <c r="I196" s="119">
        <v>0</v>
      </c>
      <c r="J196" s="119">
        <v>0</v>
      </c>
      <c r="K196" s="119">
        <v>0</v>
      </c>
      <c r="L196" s="119">
        <v>0</v>
      </c>
      <c r="M196" s="119">
        <v>0</v>
      </c>
      <c r="N196" s="119">
        <v>0</v>
      </c>
      <c r="O196" s="119">
        <v>1</v>
      </c>
      <c r="P196" s="119">
        <v>0</v>
      </c>
      <c r="Q196" s="119">
        <v>0</v>
      </c>
      <c r="R196" s="119">
        <v>0</v>
      </c>
      <c r="S196" s="119">
        <v>0</v>
      </c>
      <c r="T196" s="119">
        <v>0</v>
      </c>
      <c r="U196" s="119">
        <v>0</v>
      </c>
      <c r="V196" s="119">
        <v>0</v>
      </c>
      <c r="W196" s="119">
        <v>0</v>
      </c>
      <c r="X196" s="119">
        <v>0</v>
      </c>
      <c r="Y196" s="119">
        <v>0</v>
      </c>
      <c r="Z196" s="119">
        <v>0</v>
      </c>
      <c r="AA196" s="119">
        <v>0</v>
      </c>
      <c r="AB196" s="119">
        <v>0</v>
      </c>
      <c r="AC196" s="119">
        <v>0</v>
      </c>
      <c r="AD196" s="119">
        <v>0</v>
      </c>
      <c r="AE196" s="119">
        <v>0</v>
      </c>
      <c r="AF196" s="119">
        <v>0</v>
      </c>
      <c r="AG196" s="119">
        <v>0</v>
      </c>
      <c r="AH196" s="119">
        <v>0</v>
      </c>
      <c r="AI196" s="119">
        <v>0</v>
      </c>
      <c r="AJ196" s="119">
        <v>1</v>
      </c>
      <c r="AK196" s="119">
        <v>0</v>
      </c>
      <c r="AL196" s="1" t="s">
        <v>2036</v>
      </c>
      <c r="AM196" s="1">
        <v>2</v>
      </c>
      <c r="AN196" s="1">
        <v>0</v>
      </c>
      <c r="AO196" s="1">
        <v>1</v>
      </c>
      <c r="AP196" s="1">
        <v>0</v>
      </c>
    </row>
    <row r="197" spans="1:42" x14ac:dyDescent="0.2">
      <c r="A197" s="1" t="s">
        <v>2608</v>
      </c>
      <c r="B197" s="1" t="s">
        <v>2609</v>
      </c>
      <c r="C197" s="113">
        <v>1.0752688172043012E-2</v>
      </c>
      <c r="D197" s="4">
        <v>93</v>
      </c>
      <c r="E197" s="119">
        <v>0</v>
      </c>
      <c r="F197" s="119">
        <v>0</v>
      </c>
      <c r="G197" s="119">
        <v>1</v>
      </c>
      <c r="H197" s="119">
        <v>1</v>
      </c>
      <c r="I197" s="119">
        <v>1</v>
      </c>
      <c r="J197" s="119">
        <v>1</v>
      </c>
      <c r="K197" s="119">
        <v>1</v>
      </c>
      <c r="L197" s="119">
        <v>1</v>
      </c>
      <c r="M197" s="119">
        <v>0</v>
      </c>
      <c r="N197" s="119">
        <v>1</v>
      </c>
      <c r="O197" s="119">
        <v>1</v>
      </c>
      <c r="P197" s="119">
        <v>1</v>
      </c>
      <c r="Q197" s="119">
        <v>1</v>
      </c>
      <c r="R197" s="119">
        <v>0</v>
      </c>
      <c r="S197" s="119">
        <v>0</v>
      </c>
      <c r="T197" s="119">
        <v>0</v>
      </c>
      <c r="U197" s="119">
        <v>0</v>
      </c>
      <c r="V197" s="119">
        <v>1</v>
      </c>
      <c r="W197" s="119">
        <v>0</v>
      </c>
      <c r="X197" s="119">
        <v>0</v>
      </c>
      <c r="Y197" s="119">
        <v>1</v>
      </c>
      <c r="Z197" s="119">
        <v>0</v>
      </c>
      <c r="AA197" s="119">
        <v>0</v>
      </c>
      <c r="AB197" s="119">
        <v>0</v>
      </c>
      <c r="AC197" s="119">
        <v>0</v>
      </c>
      <c r="AD197" s="119">
        <v>0</v>
      </c>
      <c r="AE197" s="119">
        <v>1</v>
      </c>
      <c r="AF197" s="119">
        <v>0</v>
      </c>
      <c r="AG197" s="119">
        <v>1</v>
      </c>
      <c r="AH197" s="119">
        <v>1</v>
      </c>
      <c r="AI197" s="119">
        <v>0</v>
      </c>
      <c r="AJ197" s="119">
        <v>0</v>
      </c>
      <c r="AK197" s="119">
        <v>0</v>
      </c>
      <c r="AL197" s="1" t="s">
        <v>2036</v>
      </c>
      <c r="AM197" s="1">
        <v>8</v>
      </c>
      <c r="AN197" s="1">
        <v>2</v>
      </c>
      <c r="AO197" s="1">
        <v>1</v>
      </c>
      <c r="AP197" s="1">
        <v>4</v>
      </c>
    </row>
    <row r="198" spans="1:42" x14ac:dyDescent="0.2">
      <c r="A198" s="1" t="s">
        <v>2610</v>
      </c>
      <c r="B198" s="1" t="s">
        <v>2611</v>
      </c>
      <c r="C198" s="113">
        <v>1.4492753623188406E-2</v>
      </c>
      <c r="D198" s="4">
        <v>69</v>
      </c>
      <c r="E198" s="119">
        <v>0</v>
      </c>
      <c r="F198" s="119">
        <v>0</v>
      </c>
      <c r="G198" s="119">
        <v>1</v>
      </c>
      <c r="H198" s="119">
        <v>1</v>
      </c>
      <c r="I198" s="119">
        <v>1</v>
      </c>
      <c r="J198" s="119">
        <v>0</v>
      </c>
      <c r="K198" s="119">
        <v>1</v>
      </c>
      <c r="L198" s="119">
        <v>1</v>
      </c>
      <c r="M198" s="119">
        <v>0</v>
      </c>
      <c r="N198" s="119">
        <v>0</v>
      </c>
      <c r="O198" s="119">
        <v>1</v>
      </c>
      <c r="P198" s="119">
        <v>1</v>
      </c>
      <c r="Q198" s="119">
        <v>1</v>
      </c>
      <c r="R198" s="119">
        <v>0</v>
      </c>
      <c r="S198" s="119">
        <v>0</v>
      </c>
      <c r="T198" s="119">
        <v>1</v>
      </c>
      <c r="U198" s="119">
        <v>0</v>
      </c>
      <c r="V198" s="119">
        <v>0</v>
      </c>
      <c r="W198" s="119">
        <v>0</v>
      </c>
      <c r="X198" s="119">
        <v>0</v>
      </c>
      <c r="Y198" s="119">
        <v>1</v>
      </c>
      <c r="Z198" s="119">
        <v>0</v>
      </c>
      <c r="AA198" s="119">
        <v>0</v>
      </c>
      <c r="AB198" s="119">
        <v>0</v>
      </c>
      <c r="AC198" s="119">
        <v>0</v>
      </c>
      <c r="AD198" s="119">
        <v>0</v>
      </c>
      <c r="AE198" s="119">
        <v>1</v>
      </c>
      <c r="AF198" s="119">
        <v>0</v>
      </c>
      <c r="AG198" s="119">
        <v>0</v>
      </c>
      <c r="AH198" s="119">
        <v>0</v>
      </c>
      <c r="AI198" s="119">
        <v>0</v>
      </c>
      <c r="AJ198" s="119">
        <v>0</v>
      </c>
      <c r="AK198" s="119">
        <v>0</v>
      </c>
      <c r="AL198" s="1" t="s">
        <v>2036</v>
      </c>
      <c r="AM198" s="1">
        <v>7</v>
      </c>
      <c r="AN198" s="1">
        <v>0</v>
      </c>
      <c r="AO198" s="1">
        <v>0</v>
      </c>
      <c r="AP198" s="1">
        <v>4</v>
      </c>
    </row>
    <row r="199" spans="1:42" x14ac:dyDescent="0.2">
      <c r="A199" s="1" t="s">
        <v>2612</v>
      </c>
      <c r="B199" s="1" t="s">
        <v>2128</v>
      </c>
      <c r="C199" s="113">
        <v>1.2345679012345678E-2</v>
      </c>
      <c r="D199" s="4">
        <v>81</v>
      </c>
      <c r="E199" s="119">
        <v>1</v>
      </c>
      <c r="F199" s="119">
        <v>0</v>
      </c>
      <c r="G199" s="119">
        <v>1</v>
      </c>
      <c r="H199" s="119">
        <v>0</v>
      </c>
      <c r="I199" s="119">
        <v>0</v>
      </c>
      <c r="J199" s="119">
        <v>1</v>
      </c>
      <c r="K199" s="119">
        <v>0</v>
      </c>
      <c r="L199" s="119">
        <v>1</v>
      </c>
      <c r="M199" s="119">
        <v>0</v>
      </c>
      <c r="N199" s="119">
        <v>0</v>
      </c>
      <c r="O199" s="119">
        <v>1</v>
      </c>
      <c r="P199" s="119">
        <v>1</v>
      </c>
      <c r="Q199" s="119">
        <v>0</v>
      </c>
      <c r="R199" s="119">
        <v>0</v>
      </c>
      <c r="S199" s="119">
        <v>0</v>
      </c>
      <c r="T199" s="119">
        <v>0</v>
      </c>
      <c r="U199" s="119">
        <v>1</v>
      </c>
      <c r="V199" s="119">
        <v>1</v>
      </c>
      <c r="W199" s="119">
        <v>0</v>
      </c>
      <c r="X199" s="119">
        <v>0</v>
      </c>
      <c r="Y199" s="119">
        <v>0</v>
      </c>
      <c r="Z199" s="119">
        <v>0</v>
      </c>
      <c r="AA199" s="119">
        <v>1</v>
      </c>
      <c r="AB199" s="119">
        <v>0</v>
      </c>
      <c r="AC199" s="119">
        <v>0</v>
      </c>
      <c r="AD199" s="119">
        <v>1</v>
      </c>
      <c r="AE199" s="119">
        <v>0</v>
      </c>
      <c r="AF199" s="119">
        <v>1</v>
      </c>
      <c r="AG199" s="119">
        <v>1</v>
      </c>
      <c r="AH199" s="119">
        <v>0</v>
      </c>
      <c r="AI199" s="119">
        <v>0</v>
      </c>
      <c r="AJ199" s="119">
        <v>0</v>
      </c>
      <c r="AK199" s="119">
        <v>1</v>
      </c>
      <c r="AL199" s="1" t="s">
        <v>1986</v>
      </c>
      <c r="AM199" s="1">
        <v>6</v>
      </c>
      <c r="AN199" s="1">
        <v>3</v>
      </c>
      <c r="AO199" s="1">
        <v>2</v>
      </c>
      <c r="AP199" s="1">
        <v>2</v>
      </c>
    </row>
    <row r="200" spans="1:42" x14ac:dyDescent="0.2">
      <c r="A200" s="1" t="s">
        <v>2613</v>
      </c>
      <c r="B200" s="1" t="s">
        <v>2150</v>
      </c>
      <c r="C200" s="113">
        <v>1.1904761904761904E-2</v>
      </c>
      <c r="D200" s="4">
        <v>84</v>
      </c>
      <c r="E200" s="119">
        <v>0</v>
      </c>
      <c r="F200" s="119">
        <v>0</v>
      </c>
      <c r="G200" s="119">
        <v>0</v>
      </c>
      <c r="H200" s="119">
        <v>0</v>
      </c>
      <c r="I200" s="119">
        <v>0</v>
      </c>
      <c r="J200" s="119">
        <v>0</v>
      </c>
      <c r="K200" s="119">
        <v>0</v>
      </c>
      <c r="L200" s="119">
        <v>0</v>
      </c>
      <c r="M200" s="119">
        <v>0</v>
      </c>
      <c r="N200" s="119">
        <v>0</v>
      </c>
      <c r="O200" s="119">
        <v>0</v>
      </c>
      <c r="P200" s="119">
        <v>0</v>
      </c>
      <c r="Q200" s="119">
        <v>0</v>
      </c>
      <c r="R200" s="119">
        <v>0</v>
      </c>
      <c r="S200" s="119">
        <v>0</v>
      </c>
      <c r="T200" s="119">
        <v>0</v>
      </c>
      <c r="U200" s="119">
        <v>0</v>
      </c>
      <c r="V200" s="119">
        <v>0</v>
      </c>
      <c r="W200" s="119">
        <v>1</v>
      </c>
      <c r="X200" s="119">
        <v>0</v>
      </c>
      <c r="Y200" s="119">
        <v>0</v>
      </c>
      <c r="Z200" s="119">
        <v>0</v>
      </c>
      <c r="AA200" s="119">
        <v>0</v>
      </c>
      <c r="AB200" s="119">
        <v>0</v>
      </c>
      <c r="AC200" s="119">
        <v>0</v>
      </c>
      <c r="AD200" s="119">
        <v>0</v>
      </c>
      <c r="AE200" s="119">
        <v>0</v>
      </c>
      <c r="AF200" s="119">
        <v>0</v>
      </c>
      <c r="AG200" s="119">
        <v>0</v>
      </c>
      <c r="AH200" s="119">
        <v>0</v>
      </c>
      <c r="AI200" s="119">
        <v>0</v>
      </c>
      <c r="AJ200" s="119">
        <v>1</v>
      </c>
      <c r="AK200" s="119">
        <v>0</v>
      </c>
      <c r="AL200" s="1" t="s">
        <v>2129</v>
      </c>
      <c r="AM200" s="1">
        <v>0</v>
      </c>
      <c r="AN200" s="1">
        <v>1</v>
      </c>
      <c r="AO200" s="1">
        <v>1</v>
      </c>
      <c r="AP200" s="1">
        <v>0</v>
      </c>
    </row>
    <row r="201" spans="1:42" x14ac:dyDescent="0.2">
      <c r="A201" s="1" t="s">
        <v>2614</v>
      </c>
      <c r="B201" s="1" t="s">
        <v>2615</v>
      </c>
      <c r="C201" s="113">
        <v>1.098901098901099E-2</v>
      </c>
      <c r="D201" s="4">
        <v>91</v>
      </c>
      <c r="E201" s="119">
        <v>0</v>
      </c>
      <c r="F201" s="119">
        <v>0</v>
      </c>
      <c r="G201" s="119">
        <v>1</v>
      </c>
      <c r="H201" s="119">
        <v>0</v>
      </c>
      <c r="I201" s="119">
        <v>0</v>
      </c>
      <c r="J201" s="119">
        <v>0</v>
      </c>
      <c r="K201" s="119">
        <v>0</v>
      </c>
      <c r="L201" s="119">
        <v>0</v>
      </c>
      <c r="M201" s="119">
        <v>0</v>
      </c>
      <c r="N201" s="119">
        <v>0</v>
      </c>
      <c r="O201" s="119">
        <v>0</v>
      </c>
      <c r="P201" s="119">
        <v>0</v>
      </c>
      <c r="Q201" s="119">
        <v>0</v>
      </c>
      <c r="R201" s="119">
        <v>0</v>
      </c>
      <c r="S201" s="119">
        <v>0</v>
      </c>
      <c r="T201" s="119">
        <v>0</v>
      </c>
      <c r="U201" s="119">
        <v>0</v>
      </c>
      <c r="V201" s="119">
        <v>0</v>
      </c>
      <c r="W201" s="119">
        <v>0</v>
      </c>
      <c r="X201" s="119">
        <v>0</v>
      </c>
      <c r="Y201" s="119">
        <v>0</v>
      </c>
      <c r="Z201" s="119">
        <v>0</v>
      </c>
      <c r="AA201" s="119">
        <v>0</v>
      </c>
      <c r="AB201" s="119">
        <v>0</v>
      </c>
      <c r="AC201" s="119">
        <v>0</v>
      </c>
      <c r="AD201" s="119">
        <v>1</v>
      </c>
      <c r="AE201" s="119">
        <v>0</v>
      </c>
      <c r="AF201" s="119">
        <v>0</v>
      </c>
      <c r="AG201" s="119">
        <v>0</v>
      </c>
      <c r="AH201" s="119">
        <v>0</v>
      </c>
      <c r="AI201" s="119">
        <v>0</v>
      </c>
      <c r="AJ201" s="119">
        <v>0</v>
      </c>
      <c r="AK201" s="119">
        <v>0</v>
      </c>
      <c r="AL201" s="1" t="s">
        <v>2036</v>
      </c>
      <c r="AM201" s="1">
        <v>1</v>
      </c>
      <c r="AN201" s="1">
        <v>0</v>
      </c>
      <c r="AO201" s="1">
        <v>0</v>
      </c>
      <c r="AP201" s="1">
        <v>1</v>
      </c>
    </row>
    <row r="202" spans="1:42" x14ac:dyDescent="0.2">
      <c r="A202" s="1" t="s">
        <v>2616</v>
      </c>
      <c r="B202" s="1" t="s">
        <v>2100</v>
      </c>
      <c r="C202" s="113">
        <v>1.6129032258064516E-2</v>
      </c>
      <c r="D202" s="4">
        <v>62</v>
      </c>
      <c r="E202" s="119">
        <v>0</v>
      </c>
      <c r="F202" s="119">
        <v>1</v>
      </c>
      <c r="G202" s="119">
        <v>0</v>
      </c>
      <c r="H202" s="119">
        <v>0</v>
      </c>
      <c r="I202" s="119">
        <v>0</v>
      </c>
      <c r="J202" s="119">
        <v>1</v>
      </c>
      <c r="K202" s="119">
        <v>1</v>
      </c>
      <c r="L202" s="119">
        <v>1</v>
      </c>
      <c r="M202" s="119">
        <v>0</v>
      </c>
      <c r="N202" s="119">
        <v>0</v>
      </c>
      <c r="O202" s="119">
        <v>1</v>
      </c>
      <c r="P202" s="119">
        <v>1</v>
      </c>
      <c r="Q202" s="119">
        <v>1</v>
      </c>
      <c r="R202" s="119">
        <v>1</v>
      </c>
      <c r="S202" s="119">
        <v>1</v>
      </c>
      <c r="T202" s="119">
        <v>0</v>
      </c>
      <c r="U202" s="119">
        <v>1</v>
      </c>
      <c r="V202" s="119">
        <v>1</v>
      </c>
      <c r="W202" s="119">
        <v>1</v>
      </c>
      <c r="X202" s="119">
        <v>1</v>
      </c>
      <c r="Y202" s="119">
        <v>1</v>
      </c>
      <c r="Z202" s="119">
        <v>0</v>
      </c>
      <c r="AA202" s="119">
        <v>1</v>
      </c>
      <c r="AB202" s="119">
        <v>1</v>
      </c>
      <c r="AC202" s="119">
        <v>1</v>
      </c>
      <c r="AD202" s="119">
        <v>1</v>
      </c>
      <c r="AE202" s="119">
        <v>1</v>
      </c>
      <c r="AF202" s="119">
        <v>0</v>
      </c>
      <c r="AG202" s="119">
        <v>0</v>
      </c>
      <c r="AH202" s="119">
        <v>1</v>
      </c>
      <c r="AI202" s="119">
        <v>1</v>
      </c>
      <c r="AJ202" s="119">
        <v>1</v>
      </c>
      <c r="AK202" s="119">
        <v>1</v>
      </c>
      <c r="AL202" s="1" t="s">
        <v>2003</v>
      </c>
      <c r="AM202" s="1">
        <v>8</v>
      </c>
      <c r="AN202" s="1">
        <v>7</v>
      </c>
      <c r="AO202" s="1">
        <v>3</v>
      </c>
      <c r="AP202" s="1">
        <v>5</v>
      </c>
    </row>
    <row r="203" spans="1:42" x14ac:dyDescent="0.2">
      <c r="A203" s="1" t="s">
        <v>2617</v>
      </c>
      <c r="B203" s="1" t="s">
        <v>2157</v>
      </c>
      <c r="C203" s="113">
        <v>1.282051282051282E-2</v>
      </c>
      <c r="D203" s="4">
        <v>78</v>
      </c>
      <c r="E203" s="119">
        <v>0</v>
      </c>
      <c r="F203" s="119">
        <v>0</v>
      </c>
      <c r="G203" s="119">
        <v>0</v>
      </c>
      <c r="H203" s="119">
        <v>0</v>
      </c>
      <c r="I203" s="119">
        <v>0</v>
      </c>
      <c r="J203" s="119">
        <v>0</v>
      </c>
      <c r="K203" s="119">
        <v>0</v>
      </c>
      <c r="L203" s="119">
        <v>0</v>
      </c>
      <c r="M203" s="119">
        <v>0</v>
      </c>
      <c r="N203" s="119">
        <v>0</v>
      </c>
      <c r="O203" s="119">
        <v>0</v>
      </c>
      <c r="P203" s="119">
        <v>0</v>
      </c>
      <c r="Q203" s="119">
        <v>0</v>
      </c>
      <c r="R203" s="119">
        <v>0</v>
      </c>
      <c r="S203" s="119">
        <v>0</v>
      </c>
      <c r="T203" s="119">
        <v>0</v>
      </c>
      <c r="U203" s="119">
        <v>0</v>
      </c>
      <c r="V203" s="119">
        <v>0</v>
      </c>
      <c r="W203" s="119">
        <v>0</v>
      </c>
      <c r="X203" s="119">
        <v>0</v>
      </c>
      <c r="Y203" s="119">
        <v>0</v>
      </c>
      <c r="Z203" s="119">
        <v>0</v>
      </c>
      <c r="AA203" s="119">
        <v>0</v>
      </c>
      <c r="AB203" s="119">
        <v>0</v>
      </c>
      <c r="AC203" s="119">
        <v>0</v>
      </c>
      <c r="AD203" s="119">
        <v>0</v>
      </c>
      <c r="AE203" s="119">
        <v>0</v>
      </c>
      <c r="AF203" s="119">
        <v>0</v>
      </c>
      <c r="AG203" s="119">
        <v>0</v>
      </c>
      <c r="AH203" s="119">
        <v>0</v>
      </c>
      <c r="AI203" s="119">
        <v>0</v>
      </c>
      <c r="AJ203" s="119">
        <v>0</v>
      </c>
      <c r="AK203" s="119">
        <v>0</v>
      </c>
      <c r="AL203" s="1" t="s">
        <v>2036</v>
      </c>
      <c r="AM203" s="1">
        <v>0</v>
      </c>
      <c r="AN203" s="1">
        <v>0</v>
      </c>
      <c r="AO203" s="1">
        <v>0</v>
      </c>
      <c r="AP203" s="1">
        <v>0</v>
      </c>
    </row>
    <row r="204" spans="1:42" x14ac:dyDescent="0.2">
      <c r="A204" s="1" t="s">
        <v>2618</v>
      </c>
      <c r="B204" s="1" t="s">
        <v>2142</v>
      </c>
      <c r="C204" s="113">
        <v>1.4084507042253521E-2</v>
      </c>
      <c r="D204" s="4">
        <v>71</v>
      </c>
      <c r="E204" s="119">
        <v>0</v>
      </c>
      <c r="F204" s="119">
        <v>0</v>
      </c>
      <c r="G204" s="119">
        <v>0</v>
      </c>
      <c r="H204" s="119">
        <v>0</v>
      </c>
      <c r="I204" s="119">
        <v>0</v>
      </c>
      <c r="J204" s="119">
        <v>0</v>
      </c>
      <c r="K204" s="119">
        <v>0</v>
      </c>
      <c r="L204" s="119">
        <v>0</v>
      </c>
      <c r="M204" s="119">
        <v>0</v>
      </c>
      <c r="N204" s="119">
        <v>0</v>
      </c>
      <c r="O204" s="119">
        <v>0</v>
      </c>
      <c r="P204" s="119">
        <v>0</v>
      </c>
      <c r="Q204" s="119">
        <v>0</v>
      </c>
      <c r="R204" s="119">
        <v>0</v>
      </c>
      <c r="S204" s="119">
        <v>0</v>
      </c>
      <c r="T204" s="119">
        <v>0</v>
      </c>
      <c r="U204" s="119">
        <v>0</v>
      </c>
      <c r="V204" s="119">
        <v>0</v>
      </c>
      <c r="W204" s="119">
        <v>0</v>
      </c>
      <c r="X204" s="119">
        <v>0</v>
      </c>
      <c r="Y204" s="119">
        <v>0</v>
      </c>
      <c r="Z204" s="119">
        <v>0</v>
      </c>
      <c r="AA204" s="119">
        <v>0</v>
      </c>
      <c r="AB204" s="119">
        <v>0</v>
      </c>
      <c r="AC204" s="119">
        <v>0</v>
      </c>
      <c r="AD204" s="119">
        <v>0</v>
      </c>
      <c r="AE204" s="119">
        <v>0</v>
      </c>
      <c r="AF204" s="119">
        <v>0</v>
      </c>
      <c r="AG204" s="119">
        <v>0</v>
      </c>
      <c r="AH204" s="119">
        <v>0</v>
      </c>
      <c r="AI204" s="119">
        <v>0</v>
      </c>
      <c r="AJ204" s="119">
        <v>0</v>
      </c>
      <c r="AK204" s="119">
        <v>0</v>
      </c>
      <c r="AL204" s="1" t="s">
        <v>2129</v>
      </c>
      <c r="AM204" s="1">
        <v>0</v>
      </c>
      <c r="AN204" s="1">
        <v>0</v>
      </c>
      <c r="AO204" s="1">
        <v>0</v>
      </c>
      <c r="AP204" s="1">
        <v>0</v>
      </c>
    </row>
    <row r="205" spans="1:42" x14ac:dyDescent="0.2">
      <c r="A205" s="1" t="s">
        <v>2619</v>
      </c>
      <c r="B205" s="1" t="s">
        <v>2164</v>
      </c>
      <c r="C205" s="113">
        <v>1.6129032258064516E-2</v>
      </c>
      <c r="D205" s="4">
        <v>62</v>
      </c>
      <c r="E205" s="119">
        <v>0</v>
      </c>
      <c r="F205" s="119">
        <v>0</v>
      </c>
      <c r="G205" s="119">
        <v>0</v>
      </c>
      <c r="H205" s="119">
        <v>0</v>
      </c>
      <c r="I205" s="119">
        <v>0</v>
      </c>
      <c r="J205" s="119">
        <v>0</v>
      </c>
      <c r="K205" s="119">
        <v>0</v>
      </c>
      <c r="L205" s="119">
        <v>0</v>
      </c>
      <c r="M205" s="119">
        <v>0</v>
      </c>
      <c r="N205" s="119">
        <v>0</v>
      </c>
      <c r="O205" s="119">
        <v>0</v>
      </c>
      <c r="P205" s="119">
        <v>0</v>
      </c>
      <c r="Q205" s="119">
        <v>0</v>
      </c>
      <c r="R205" s="119">
        <v>0</v>
      </c>
      <c r="S205" s="119">
        <v>0</v>
      </c>
      <c r="T205" s="119">
        <v>0</v>
      </c>
      <c r="U205" s="119">
        <v>0</v>
      </c>
      <c r="V205" s="119">
        <v>0</v>
      </c>
      <c r="W205" s="119">
        <v>0</v>
      </c>
      <c r="X205" s="119">
        <v>0</v>
      </c>
      <c r="Y205" s="119">
        <v>0</v>
      </c>
      <c r="Z205" s="119">
        <v>0</v>
      </c>
      <c r="AA205" s="119">
        <v>0</v>
      </c>
      <c r="AB205" s="119">
        <v>0</v>
      </c>
      <c r="AC205" s="119">
        <v>0</v>
      </c>
      <c r="AD205" s="119">
        <v>0</v>
      </c>
      <c r="AE205" s="119">
        <v>0</v>
      </c>
      <c r="AF205" s="119">
        <v>0</v>
      </c>
      <c r="AG205" s="119">
        <v>0</v>
      </c>
      <c r="AH205" s="119">
        <v>0</v>
      </c>
      <c r="AI205" s="119">
        <v>0</v>
      </c>
      <c r="AJ205" s="119">
        <v>0</v>
      </c>
      <c r="AK205" s="119">
        <v>0</v>
      </c>
      <c r="AL205" s="1" t="s">
        <v>2036</v>
      </c>
      <c r="AM205" s="1">
        <v>0</v>
      </c>
      <c r="AN205" s="1">
        <v>0</v>
      </c>
      <c r="AO205" s="1">
        <v>0</v>
      </c>
      <c r="AP205" s="1">
        <v>0</v>
      </c>
    </row>
    <row r="206" spans="1:42" x14ac:dyDescent="0.2">
      <c r="A206" s="1" t="s">
        <v>2620</v>
      </c>
      <c r="B206" s="1" t="s">
        <v>2621</v>
      </c>
      <c r="C206" s="113">
        <v>1.2345679012345678E-2</v>
      </c>
      <c r="D206" s="4">
        <v>81</v>
      </c>
      <c r="E206" s="119">
        <v>0</v>
      </c>
      <c r="F206" s="119">
        <v>0</v>
      </c>
      <c r="G206" s="119">
        <v>0</v>
      </c>
      <c r="H206" s="119">
        <v>0</v>
      </c>
      <c r="I206" s="119">
        <v>0</v>
      </c>
      <c r="J206" s="119">
        <v>0</v>
      </c>
      <c r="K206" s="119">
        <v>0</v>
      </c>
      <c r="L206" s="119">
        <v>0</v>
      </c>
      <c r="M206" s="119">
        <v>0</v>
      </c>
      <c r="N206" s="119">
        <v>0</v>
      </c>
      <c r="O206" s="119">
        <v>0</v>
      </c>
      <c r="P206" s="119">
        <v>0</v>
      </c>
      <c r="Q206" s="119">
        <v>0</v>
      </c>
      <c r="R206" s="119">
        <v>0</v>
      </c>
      <c r="S206" s="119">
        <v>0</v>
      </c>
      <c r="T206" s="119">
        <v>0</v>
      </c>
      <c r="U206" s="119">
        <v>0</v>
      </c>
      <c r="V206" s="119">
        <v>0</v>
      </c>
      <c r="W206" s="119">
        <v>0</v>
      </c>
      <c r="X206" s="119">
        <v>0</v>
      </c>
      <c r="Y206" s="119">
        <v>0</v>
      </c>
      <c r="Z206" s="119">
        <v>0</v>
      </c>
      <c r="AA206" s="119">
        <v>0</v>
      </c>
      <c r="AB206" s="119">
        <v>0</v>
      </c>
      <c r="AC206" s="119">
        <v>0</v>
      </c>
      <c r="AD206" s="119">
        <v>0</v>
      </c>
      <c r="AE206" s="119">
        <v>0</v>
      </c>
      <c r="AF206" s="119">
        <v>0</v>
      </c>
      <c r="AG206" s="119">
        <v>0</v>
      </c>
      <c r="AH206" s="119">
        <v>0</v>
      </c>
      <c r="AI206" s="119">
        <v>0</v>
      </c>
      <c r="AJ206" s="119">
        <v>0</v>
      </c>
      <c r="AK206" s="119">
        <v>0</v>
      </c>
      <c r="AL206" s="1" t="s">
        <v>2036</v>
      </c>
      <c r="AM206" s="1">
        <v>0</v>
      </c>
      <c r="AN206" s="1">
        <v>0</v>
      </c>
      <c r="AO206" s="1">
        <v>0</v>
      </c>
      <c r="AP206" s="1">
        <v>0</v>
      </c>
    </row>
    <row r="207" spans="1:42" x14ac:dyDescent="0.2">
      <c r="A207" s="1" t="s">
        <v>2622</v>
      </c>
      <c r="B207" s="1" t="s">
        <v>2137</v>
      </c>
      <c r="C207" s="113">
        <v>1.6949152542372881E-2</v>
      </c>
      <c r="D207" s="4">
        <v>59</v>
      </c>
      <c r="E207" s="119">
        <v>0</v>
      </c>
      <c r="F207" s="119">
        <v>0</v>
      </c>
      <c r="G207" s="119">
        <v>0</v>
      </c>
      <c r="H207" s="119">
        <v>0</v>
      </c>
      <c r="I207" s="119">
        <v>0</v>
      </c>
      <c r="J207" s="119">
        <v>0</v>
      </c>
      <c r="K207" s="119">
        <v>1</v>
      </c>
      <c r="L207" s="119">
        <v>0</v>
      </c>
      <c r="M207" s="119">
        <v>0</v>
      </c>
      <c r="N207" s="119">
        <v>0</v>
      </c>
      <c r="O207" s="119">
        <v>0</v>
      </c>
      <c r="P207" s="119">
        <v>0</v>
      </c>
      <c r="Q207" s="119">
        <v>0</v>
      </c>
      <c r="R207" s="119">
        <v>0</v>
      </c>
      <c r="S207" s="119">
        <v>0</v>
      </c>
      <c r="T207" s="119">
        <v>0</v>
      </c>
      <c r="U207" s="119">
        <v>0</v>
      </c>
      <c r="V207" s="119">
        <v>1</v>
      </c>
      <c r="W207" s="119">
        <v>0</v>
      </c>
      <c r="X207" s="119">
        <v>0</v>
      </c>
      <c r="Y207" s="119">
        <v>0</v>
      </c>
      <c r="Z207" s="119">
        <v>0</v>
      </c>
      <c r="AA207" s="119">
        <v>0</v>
      </c>
      <c r="AB207" s="119">
        <v>0</v>
      </c>
      <c r="AC207" s="119">
        <v>0</v>
      </c>
      <c r="AD207" s="119">
        <v>0</v>
      </c>
      <c r="AE207" s="119">
        <v>0</v>
      </c>
      <c r="AF207" s="119">
        <v>0</v>
      </c>
      <c r="AG207" s="119">
        <v>0</v>
      </c>
      <c r="AH207" s="119">
        <v>0</v>
      </c>
      <c r="AI207" s="119">
        <v>1</v>
      </c>
      <c r="AJ207" s="119">
        <v>0</v>
      </c>
      <c r="AK207" s="119">
        <v>0</v>
      </c>
      <c r="AL207" s="1" t="s">
        <v>2003</v>
      </c>
      <c r="AM207" s="1">
        <v>1</v>
      </c>
      <c r="AN207" s="1">
        <v>0</v>
      </c>
      <c r="AO207" s="1">
        <v>1</v>
      </c>
      <c r="AP207" s="1">
        <v>1</v>
      </c>
    </row>
    <row r="208" spans="1:42" x14ac:dyDescent="0.2">
      <c r="A208" s="1" t="s">
        <v>2623</v>
      </c>
      <c r="B208" s="1" t="s">
        <v>2624</v>
      </c>
      <c r="C208" s="113">
        <v>2.2727272727272728E-2</v>
      </c>
      <c r="D208" s="4">
        <v>44</v>
      </c>
      <c r="E208" s="119">
        <v>0</v>
      </c>
      <c r="F208" s="119">
        <v>0</v>
      </c>
      <c r="G208" s="119">
        <v>0</v>
      </c>
      <c r="H208" s="119">
        <v>0</v>
      </c>
      <c r="I208" s="119">
        <v>0</v>
      </c>
      <c r="J208" s="119">
        <v>0</v>
      </c>
      <c r="K208" s="119">
        <v>0</v>
      </c>
      <c r="L208" s="119">
        <v>0</v>
      </c>
      <c r="M208" s="119">
        <v>0</v>
      </c>
      <c r="N208" s="119">
        <v>0</v>
      </c>
      <c r="O208" s="119">
        <v>0</v>
      </c>
      <c r="P208" s="119">
        <v>0</v>
      </c>
      <c r="Q208" s="119">
        <v>0</v>
      </c>
      <c r="R208" s="119">
        <v>0</v>
      </c>
      <c r="S208" s="119">
        <v>0</v>
      </c>
      <c r="T208" s="119">
        <v>0</v>
      </c>
      <c r="U208" s="119">
        <v>0</v>
      </c>
      <c r="V208" s="119">
        <v>0</v>
      </c>
      <c r="W208" s="119">
        <v>0</v>
      </c>
      <c r="X208" s="119">
        <v>0</v>
      </c>
      <c r="Y208" s="119">
        <v>0</v>
      </c>
      <c r="Z208" s="119">
        <v>0</v>
      </c>
      <c r="AA208" s="119">
        <v>0</v>
      </c>
      <c r="AB208" s="119">
        <v>0</v>
      </c>
      <c r="AC208" s="119">
        <v>0</v>
      </c>
      <c r="AD208" s="119">
        <v>0</v>
      </c>
      <c r="AE208" s="119">
        <v>0</v>
      </c>
      <c r="AF208" s="119">
        <v>0</v>
      </c>
      <c r="AG208" s="119">
        <v>0</v>
      </c>
      <c r="AH208" s="119">
        <v>0</v>
      </c>
      <c r="AI208" s="119">
        <v>0</v>
      </c>
      <c r="AJ208" s="119">
        <v>0</v>
      </c>
      <c r="AK208" s="119">
        <v>0</v>
      </c>
      <c r="AL208" s="1" t="s">
        <v>2129</v>
      </c>
      <c r="AM208" s="1">
        <v>0</v>
      </c>
      <c r="AN208" s="1">
        <v>0</v>
      </c>
      <c r="AO208" s="1">
        <v>0</v>
      </c>
      <c r="AP208" s="1">
        <v>0</v>
      </c>
    </row>
    <row r="209" spans="1:42" x14ac:dyDescent="0.2">
      <c r="A209" s="1" t="s">
        <v>2625</v>
      </c>
      <c r="B209" s="1" t="s">
        <v>2108</v>
      </c>
      <c r="C209" s="113">
        <v>1.8518518518518517E-2</v>
      </c>
      <c r="D209" s="4">
        <v>54</v>
      </c>
      <c r="E209" s="119">
        <v>1</v>
      </c>
      <c r="F209" s="119">
        <v>1</v>
      </c>
      <c r="G209" s="119">
        <v>1</v>
      </c>
      <c r="H209" s="119">
        <v>1</v>
      </c>
      <c r="I209" s="119">
        <v>0</v>
      </c>
      <c r="J209" s="119">
        <v>1</v>
      </c>
      <c r="K209" s="119">
        <v>1</v>
      </c>
      <c r="L209" s="119">
        <v>1</v>
      </c>
      <c r="M209" s="119">
        <v>0</v>
      </c>
      <c r="N209" s="119">
        <v>0</v>
      </c>
      <c r="O209" s="119">
        <v>1</v>
      </c>
      <c r="P209" s="119">
        <v>1</v>
      </c>
      <c r="Q209" s="119">
        <v>1</v>
      </c>
      <c r="R209" s="119">
        <v>1</v>
      </c>
      <c r="S209" s="119">
        <v>0</v>
      </c>
      <c r="T209" s="119">
        <v>1</v>
      </c>
      <c r="U209" s="119">
        <v>0</v>
      </c>
      <c r="V209" s="119">
        <v>0</v>
      </c>
      <c r="W209" s="119">
        <v>0</v>
      </c>
      <c r="X209" s="119">
        <v>0</v>
      </c>
      <c r="Y209" s="119">
        <v>1</v>
      </c>
      <c r="Z209" s="119">
        <v>1</v>
      </c>
      <c r="AA209" s="119">
        <v>0</v>
      </c>
      <c r="AB209" s="119">
        <v>1</v>
      </c>
      <c r="AC209" s="119">
        <v>0</v>
      </c>
      <c r="AD209" s="119">
        <v>1</v>
      </c>
      <c r="AE209" s="119">
        <v>1</v>
      </c>
      <c r="AF209" s="119">
        <v>0</v>
      </c>
      <c r="AG209" s="119">
        <v>0</v>
      </c>
      <c r="AH209" s="119">
        <v>0</v>
      </c>
      <c r="AI209" s="119">
        <v>1</v>
      </c>
      <c r="AJ209" s="119">
        <v>0</v>
      </c>
      <c r="AK209" s="119">
        <v>0</v>
      </c>
      <c r="AL209" s="1" t="s">
        <v>1974</v>
      </c>
      <c r="AM209" s="1">
        <v>10</v>
      </c>
      <c r="AN209" s="1">
        <v>1</v>
      </c>
      <c r="AO209" s="1">
        <v>1</v>
      </c>
      <c r="AP209" s="1">
        <v>6</v>
      </c>
    </row>
    <row r="210" spans="1:42" x14ac:dyDescent="0.2">
      <c r="A210" s="1" t="s">
        <v>2626</v>
      </c>
      <c r="B210" s="1" t="s">
        <v>2627</v>
      </c>
      <c r="C210" s="113">
        <v>1.4705882352941176E-2</v>
      </c>
      <c r="D210" s="4">
        <v>68</v>
      </c>
      <c r="E210" s="119">
        <v>0</v>
      </c>
      <c r="F210" s="119">
        <v>0</v>
      </c>
      <c r="G210" s="119">
        <v>0</v>
      </c>
      <c r="H210" s="119">
        <v>0</v>
      </c>
      <c r="I210" s="119">
        <v>0</v>
      </c>
      <c r="J210" s="119">
        <v>1</v>
      </c>
      <c r="K210" s="119">
        <v>0</v>
      </c>
      <c r="L210" s="119">
        <v>0</v>
      </c>
      <c r="M210" s="119">
        <v>0</v>
      </c>
      <c r="N210" s="119">
        <v>0</v>
      </c>
      <c r="O210" s="119">
        <v>0</v>
      </c>
      <c r="P210" s="119">
        <v>0</v>
      </c>
      <c r="Q210" s="119">
        <v>0</v>
      </c>
      <c r="R210" s="119">
        <v>0</v>
      </c>
      <c r="S210" s="119">
        <v>0</v>
      </c>
      <c r="T210" s="119">
        <v>0</v>
      </c>
      <c r="U210" s="119">
        <v>0</v>
      </c>
      <c r="V210" s="119">
        <v>0</v>
      </c>
      <c r="W210" s="119">
        <v>0</v>
      </c>
      <c r="X210" s="119">
        <v>1</v>
      </c>
      <c r="Y210" s="119">
        <v>0</v>
      </c>
      <c r="Z210" s="119">
        <v>0</v>
      </c>
      <c r="AA210" s="119">
        <v>0</v>
      </c>
      <c r="AB210" s="119">
        <v>0</v>
      </c>
      <c r="AC210" s="119">
        <v>0</v>
      </c>
      <c r="AD210" s="119">
        <v>0</v>
      </c>
      <c r="AE210" s="119">
        <v>0</v>
      </c>
      <c r="AF210" s="119">
        <v>0</v>
      </c>
      <c r="AG210" s="119">
        <v>0</v>
      </c>
      <c r="AH210" s="119">
        <v>0</v>
      </c>
      <c r="AI210" s="119">
        <v>0</v>
      </c>
      <c r="AJ210" s="119">
        <v>0</v>
      </c>
      <c r="AK210" s="119">
        <v>0</v>
      </c>
      <c r="AL210" s="1" t="s">
        <v>2036</v>
      </c>
      <c r="AM210" s="1">
        <v>1</v>
      </c>
      <c r="AN210" s="1">
        <v>0</v>
      </c>
      <c r="AO210" s="1">
        <v>1</v>
      </c>
      <c r="AP210" s="1">
        <v>0</v>
      </c>
    </row>
    <row r="211" spans="1:42" x14ac:dyDescent="0.2">
      <c r="A211" s="1" t="s">
        <v>2628</v>
      </c>
      <c r="B211" s="1" t="s">
        <v>2136</v>
      </c>
      <c r="C211" s="113">
        <v>1.2500000000000001E-2</v>
      </c>
      <c r="D211" s="4">
        <v>80</v>
      </c>
      <c r="E211" s="119">
        <v>0</v>
      </c>
      <c r="F211" s="119">
        <v>0</v>
      </c>
      <c r="G211" s="119">
        <v>0</v>
      </c>
      <c r="H211" s="119">
        <v>1</v>
      </c>
      <c r="I211" s="119">
        <v>1</v>
      </c>
      <c r="J211" s="119">
        <v>1</v>
      </c>
      <c r="K211" s="119">
        <v>1</v>
      </c>
      <c r="L211" s="119">
        <v>0</v>
      </c>
      <c r="M211" s="119">
        <v>0</v>
      </c>
      <c r="N211" s="119">
        <v>0</v>
      </c>
      <c r="O211" s="119">
        <v>1</v>
      </c>
      <c r="P211" s="119">
        <v>1</v>
      </c>
      <c r="Q211" s="119">
        <v>1</v>
      </c>
      <c r="R211" s="119">
        <v>1</v>
      </c>
      <c r="S211" s="119">
        <v>0</v>
      </c>
      <c r="T211" s="119">
        <v>1</v>
      </c>
      <c r="U211" s="119">
        <v>1</v>
      </c>
      <c r="V211" s="119">
        <v>0</v>
      </c>
      <c r="W211" s="119">
        <v>1</v>
      </c>
      <c r="X211" s="119">
        <v>0</v>
      </c>
      <c r="Y211" s="119">
        <v>1</v>
      </c>
      <c r="Z211" s="119">
        <v>1</v>
      </c>
      <c r="AA211" s="119">
        <v>0</v>
      </c>
      <c r="AB211" s="119">
        <v>1</v>
      </c>
      <c r="AC211" s="119">
        <v>0</v>
      </c>
      <c r="AD211" s="119">
        <v>1</v>
      </c>
      <c r="AE211" s="119">
        <v>0</v>
      </c>
      <c r="AF211" s="119">
        <v>1</v>
      </c>
      <c r="AG211" s="119">
        <v>0</v>
      </c>
      <c r="AH211" s="119">
        <v>0</v>
      </c>
      <c r="AI211" s="119">
        <v>1</v>
      </c>
      <c r="AJ211" s="119">
        <v>0</v>
      </c>
      <c r="AK211" s="119">
        <v>0</v>
      </c>
      <c r="AL211" s="1" t="s">
        <v>2036</v>
      </c>
      <c r="AM211" s="1">
        <v>7</v>
      </c>
      <c r="AN211" s="1">
        <v>3</v>
      </c>
      <c r="AO211" s="1">
        <v>2</v>
      </c>
      <c r="AP211" s="1">
        <v>5</v>
      </c>
    </row>
    <row r="212" spans="1:42" x14ac:dyDescent="0.2">
      <c r="A212" s="1" t="s">
        <v>2629</v>
      </c>
      <c r="B212" s="1" t="s">
        <v>2630</v>
      </c>
      <c r="C212" s="113">
        <v>1.4492753623188406E-2</v>
      </c>
      <c r="D212" s="4">
        <v>69</v>
      </c>
      <c r="E212" s="119">
        <v>0</v>
      </c>
      <c r="F212" s="119">
        <v>0</v>
      </c>
      <c r="G212" s="119">
        <v>0</v>
      </c>
      <c r="H212" s="119">
        <v>1</v>
      </c>
      <c r="I212" s="119">
        <v>0</v>
      </c>
      <c r="J212" s="119">
        <v>0</v>
      </c>
      <c r="K212" s="119">
        <v>1</v>
      </c>
      <c r="L212" s="119">
        <v>0</v>
      </c>
      <c r="M212" s="119">
        <v>0</v>
      </c>
      <c r="N212" s="119">
        <v>0</v>
      </c>
      <c r="O212" s="119">
        <v>0</v>
      </c>
      <c r="P212" s="119">
        <v>0</v>
      </c>
      <c r="Q212" s="119">
        <v>0</v>
      </c>
      <c r="R212" s="119">
        <v>0</v>
      </c>
      <c r="S212" s="119">
        <v>0</v>
      </c>
      <c r="T212" s="119">
        <v>0</v>
      </c>
      <c r="U212" s="119">
        <v>0</v>
      </c>
      <c r="V212" s="119">
        <v>1</v>
      </c>
      <c r="W212" s="119">
        <v>0</v>
      </c>
      <c r="X212" s="119">
        <v>0</v>
      </c>
      <c r="Y212" s="119">
        <v>0</v>
      </c>
      <c r="Z212" s="119">
        <v>1</v>
      </c>
      <c r="AA212" s="119">
        <v>0</v>
      </c>
      <c r="AB212" s="119">
        <v>1</v>
      </c>
      <c r="AC212" s="119">
        <v>1</v>
      </c>
      <c r="AD212" s="119">
        <v>1</v>
      </c>
      <c r="AE212" s="119">
        <v>1</v>
      </c>
      <c r="AF212" s="119">
        <v>0</v>
      </c>
      <c r="AG212" s="119">
        <v>1</v>
      </c>
      <c r="AH212" s="119">
        <v>0</v>
      </c>
      <c r="AI212" s="119">
        <v>0</v>
      </c>
      <c r="AJ212" s="119">
        <v>0</v>
      </c>
      <c r="AK212" s="119">
        <v>0</v>
      </c>
      <c r="AL212" s="1" t="s">
        <v>2003</v>
      </c>
      <c r="AM212" s="1">
        <v>1</v>
      </c>
      <c r="AN212" s="1">
        <v>2</v>
      </c>
      <c r="AO212" s="1">
        <v>1</v>
      </c>
      <c r="AP212" s="1">
        <v>5</v>
      </c>
    </row>
    <row r="213" spans="1:42" x14ac:dyDescent="0.2">
      <c r="A213" s="1" t="s">
        <v>2631</v>
      </c>
      <c r="B213" s="1" t="s">
        <v>2632</v>
      </c>
      <c r="C213" s="113">
        <v>1.5625E-2</v>
      </c>
      <c r="D213" s="4">
        <v>64</v>
      </c>
      <c r="E213" s="119">
        <v>0</v>
      </c>
      <c r="F213" s="119">
        <v>1</v>
      </c>
      <c r="G213" s="119">
        <v>0</v>
      </c>
      <c r="H213" s="119">
        <v>0</v>
      </c>
      <c r="I213" s="119">
        <v>0</v>
      </c>
      <c r="J213" s="119">
        <v>0</v>
      </c>
      <c r="K213" s="119">
        <v>0</v>
      </c>
      <c r="L213" s="119">
        <v>0</v>
      </c>
      <c r="M213" s="119">
        <v>0</v>
      </c>
      <c r="N213" s="119">
        <v>0</v>
      </c>
      <c r="O213" s="119">
        <v>0</v>
      </c>
      <c r="P213" s="119">
        <v>1</v>
      </c>
      <c r="Q213" s="119">
        <v>0</v>
      </c>
      <c r="R213" s="119">
        <v>0</v>
      </c>
      <c r="S213" s="119">
        <v>0</v>
      </c>
      <c r="T213" s="119">
        <v>0</v>
      </c>
      <c r="U213" s="119">
        <v>0</v>
      </c>
      <c r="V213" s="119">
        <v>0</v>
      </c>
      <c r="W213" s="119">
        <v>0</v>
      </c>
      <c r="X213" s="119">
        <v>0</v>
      </c>
      <c r="Y213" s="119">
        <v>0</v>
      </c>
      <c r="Z213" s="119">
        <v>0</v>
      </c>
      <c r="AA213" s="119">
        <v>0</v>
      </c>
      <c r="AB213" s="119">
        <v>0</v>
      </c>
      <c r="AC213" s="119">
        <v>0</v>
      </c>
      <c r="AD213" s="119">
        <v>0</v>
      </c>
      <c r="AE213" s="119">
        <v>0</v>
      </c>
      <c r="AF213" s="119">
        <v>0</v>
      </c>
      <c r="AG213" s="119">
        <v>0</v>
      </c>
      <c r="AH213" s="119">
        <v>0</v>
      </c>
      <c r="AI213" s="119">
        <v>0</v>
      </c>
      <c r="AJ213" s="119">
        <v>0</v>
      </c>
      <c r="AK213" s="119">
        <v>0</v>
      </c>
      <c r="AL213" s="1" t="s">
        <v>2036</v>
      </c>
      <c r="AM213" s="1">
        <v>2</v>
      </c>
      <c r="AN213" s="1">
        <v>0</v>
      </c>
      <c r="AO213" s="1">
        <v>0</v>
      </c>
      <c r="AP213" s="1">
        <v>0</v>
      </c>
    </row>
    <row r="214" spans="1:42" x14ac:dyDescent="0.2">
      <c r="A214" s="1" t="s">
        <v>2633</v>
      </c>
      <c r="B214" s="1" t="s">
        <v>2133</v>
      </c>
      <c r="C214" s="113">
        <v>1.6393442622950821E-2</v>
      </c>
      <c r="D214" s="4">
        <v>61</v>
      </c>
      <c r="E214" s="119">
        <v>1</v>
      </c>
      <c r="F214" s="119">
        <v>1</v>
      </c>
      <c r="G214" s="119">
        <v>0</v>
      </c>
      <c r="H214" s="119">
        <v>0</v>
      </c>
      <c r="I214" s="119">
        <v>0</v>
      </c>
      <c r="J214" s="119">
        <v>1</v>
      </c>
      <c r="K214" s="119">
        <v>0</v>
      </c>
      <c r="L214" s="119">
        <v>0</v>
      </c>
      <c r="M214" s="119">
        <v>0</v>
      </c>
      <c r="N214" s="119">
        <v>0</v>
      </c>
      <c r="O214" s="119">
        <v>1</v>
      </c>
      <c r="P214" s="119">
        <v>0</v>
      </c>
      <c r="Q214" s="119">
        <v>1</v>
      </c>
      <c r="R214" s="119">
        <v>1</v>
      </c>
      <c r="S214" s="119">
        <v>0</v>
      </c>
      <c r="T214" s="119">
        <v>1</v>
      </c>
      <c r="U214" s="119">
        <v>0</v>
      </c>
      <c r="V214" s="119">
        <v>1</v>
      </c>
      <c r="W214" s="119">
        <v>0</v>
      </c>
      <c r="X214" s="119">
        <v>1</v>
      </c>
      <c r="Y214" s="119">
        <v>1</v>
      </c>
      <c r="Z214" s="119">
        <v>0</v>
      </c>
      <c r="AA214" s="119">
        <v>0</v>
      </c>
      <c r="AB214" s="119">
        <v>1</v>
      </c>
      <c r="AC214" s="119">
        <v>1</v>
      </c>
      <c r="AD214" s="119">
        <v>1</v>
      </c>
      <c r="AE214" s="119">
        <v>0</v>
      </c>
      <c r="AF214" s="119">
        <v>0</v>
      </c>
      <c r="AG214" s="119">
        <v>1</v>
      </c>
      <c r="AH214" s="119">
        <v>1</v>
      </c>
      <c r="AI214" s="119">
        <v>0</v>
      </c>
      <c r="AJ214" s="119">
        <v>0</v>
      </c>
      <c r="AK214" s="119">
        <v>0</v>
      </c>
      <c r="AL214" s="1" t="s">
        <v>2036</v>
      </c>
      <c r="AM214" s="1">
        <v>6</v>
      </c>
      <c r="AN214" s="1">
        <v>2</v>
      </c>
      <c r="AO214" s="1">
        <v>2</v>
      </c>
      <c r="AP214" s="1">
        <v>5</v>
      </c>
    </row>
    <row r="215" spans="1:42" x14ac:dyDescent="0.2">
      <c r="A215" s="1" t="s">
        <v>2634</v>
      </c>
      <c r="B215" s="1" t="s">
        <v>2148</v>
      </c>
      <c r="C215" s="113">
        <v>1.6949152542372881E-2</v>
      </c>
      <c r="D215" s="4">
        <v>59</v>
      </c>
      <c r="E215" s="119">
        <v>0</v>
      </c>
      <c r="F215" s="119">
        <v>0</v>
      </c>
      <c r="G215" s="119">
        <v>0</v>
      </c>
      <c r="H215" s="119">
        <v>0</v>
      </c>
      <c r="I215" s="119">
        <v>0</v>
      </c>
      <c r="J215" s="119">
        <v>0</v>
      </c>
      <c r="K215" s="119">
        <v>0</v>
      </c>
      <c r="L215" s="119">
        <v>1</v>
      </c>
      <c r="M215" s="119">
        <v>0</v>
      </c>
      <c r="N215" s="119">
        <v>1</v>
      </c>
      <c r="O215" s="119">
        <v>0</v>
      </c>
      <c r="P215" s="119">
        <v>0</v>
      </c>
      <c r="Q215" s="119">
        <v>1</v>
      </c>
      <c r="R215" s="119">
        <v>0</v>
      </c>
      <c r="S215" s="119">
        <v>0</v>
      </c>
      <c r="T215" s="119">
        <v>0</v>
      </c>
      <c r="U215" s="119">
        <v>0</v>
      </c>
      <c r="V215" s="119">
        <v>1</v>
      </c>
      <c r="W215" s="119">
        <v>0</v>
      </c>
      <c r="X215" s="119">
        <v>0</v>
      </c>
      <c r="Y215" s="119">
        <v>0</v>
      </c>
      <c r="Z215" s="119">
        <v>0</v>
      </c>
      <c r="AA215" s="119">
        <v>0</v>
      </c>
      <c r="AB215" s="119">
        <v>0</v>
      </c>
      <c r="AC215" s="119">
        <v>0</v>
      </c>
      <c r="AD215" s="119">
        <v>0</v>
      </c>
      <c r="AE215" s="119">
        <v>0</v>
      </c>
      <c r="AF215" s="119">
        <v>0</v>
      </c>
      <c r="AG215" s="119">
        <v>0</v>
      </c>
      <c r="AH215" s="119">
        <v>0</v>
      </c>
      <c r="AI215" s="119">
        <v>0</v>
      </c>
      <c r="AJ215" s="119">
        <v>0</v>
      </c>
      <c r="AK215" s="119">
        <v>0</v>
      </c>
      <c r="AL215" s="1" t="s">
        <v>2058</v>
      </c>
      <c r="AM215" s="1">
        <v>2</v>
      </c>
      <c r="AN215" s="1">
        <v>1</v>
      </c>
      <c r="AO215" s="1">
        <v>0</v>
      </c>
      <c r="AP215" s="1">
        <v>1</v>
      </c>
    </row>
    <row r="216" spans="1:42" x14ac:dyDescent="0.2">
      <c r="A216" s="1" t="s">
        <v>2635</v>
      </c>
      <c r="B216" s="1" t="s">
        <v>2636</v>
      </c>
      <c r="C216" s="113">
        <v>2.2727272727272728E-2</v>
      </c>
      <c r="D216" s="4">
        <v>44</v>
      </c>
      <c r="E216" s="119">
        <v>0</v>
      </c>
      <c r="F216" s="119">
        <v>0</v>
      </c>
      <c r="G216" s="119">
        <v>1</v>
      </c>
      <c r="H216" s="119">
        <v>0</v>
      </c>
      <c r="I216" s="119">
        <v>0</v>
      </c>
      <c r="J216" s="119">
        <v>0</v>
      </c>
      <c r="K216" s="119">
        <v>0</v>
      </c>
      <c r="L216" s="119">
        <v>0</v>
      </c>
      <c r="M216" s="119">
        <v>0</v>
      </c>
      <c r="N216" s="119">
        <v>0</v>
      </c>
      <c r="O216" s="119">
        <v>0</v>
      </c>
      <c r="P216" s="119">
        <v>0</v>
      </c>
      <c r="Q216" s="119">
        <v>0</v>
      </c>
      <c r="R216" s="119">
        <v>0</v>
      </c>
      <c r="S216" s="119">
        <v>0</v>
      </c>
      <c r="T216" s="119">
        <v>0</v>
      </c>
      <c r="U216" s="119">
        <v>1</v>
      </c>
      <c r="V216" s="119">
        <v>0</v>
      </c>
      <c r="W216" s="119">
        <v>0</v>
      </c>
      <c r="X216" s="119">
        <v>0</v>
      </c>
      <c r="Y216" s="119">
        <v>0</v>
      </c>
      <c r="Z216" s="119">
        <v>0</v>
      </c>
      <c r="AA216" s="119">
        <v>0</v>
      </c>
      <c r="AB216" s="119">
        <v>0</v>
      </c>
      <c r="AC216" s="119">
        <v>0</v>
      </c>
      <c r="AD216" s="119">
        <v>1</v>
      </c>
      <c r="AE216" s="119">
        <v>0</v>
      </c>
      <c r="AF216" s="119">
        <v>0</v>
      </c>
      <c r="AG216" s="119">
        <v>0</v>
      </c>
      <c r="AH216" s="119">
        <v>0</v>
      </c>
      <c r="AI216" s="119">
        <v>0</v>
      </c>
      <c r="AJ216" s="119">
        <v>0</v>
      </c>
      <c r="AK216" s="119">
        <v>0</v>
      </c>
      <c r="AL216" s="1" t="s">
        <v>2036</v>
      </c>
      <c r="AM216" s="1">
        <v>1</v>
      </c>
      <c r="AN216" s="1">
        <v>1</v>
      </c>
      <c r="AO216" s="1">
        <v>0</v>
      </c>
      <c r="AP216" s="1">
        <v>1</v>
      </c>
    </row>
    <row r="217" spans="1:42" x14ac:dyDescent="0.2">
      <c r="A217" s="1" t="s">
        <v>2637</v>
      </c>
      <c r="B217" s="1" t="s">
        <v>2638</v>
      </c>
      <c r="C217" s="113">
        <v>1.8518518518518517E-2</v>
      </c>
      <c r="D217" s="4">
        <v>54</v>
      </c>
      <c r="E217" s="119">
        <v>0</v>
      </c>
      <c r="F217" s="119">
        <v>0</v>
      </c>
      <c r="G217" s="119">
        <v>1</v>
      </c>
      <c r="H217" s="119">
        <v>1</v>
      </c>
      <c r="I217" s="119">
        <v>1</v>
      </c>
      <c r="J217" s="119">
        <v>1</v>
      </c>
      <c r="K217" s="119">
        <v>1</v>
      </c>
      <c r="L217" s="119">
        <v>1</v>
      </c>
      <c r="M217" s="119">
        <v>0</v>
      </c>
      <c r="N217" s="119">
        <v>1</v>
      </c>
      <c r="O217" s="119">
        <v>0</v>
      </c>
      <c r="P217" s="119">
        <v>1</v>
      </c>
      <c r="Q217" s="119">
        <v>1</v>
      </c>
      <c r="R217" s="119">
        <v>1</v>
      </c>
      <c r="S217" s="119">
        <v>0</v>
      </c>
      <c r="T217" s="119">
        <v>1</v>
      </c>
      <c r="U217" s="119">
        <v>0</v>
      </c>
      <c r="V217" s="119">
        <v>1</v>
      </c>
      <c r="W217" s="119">
        <v>0</v>
      </c>
      <c r="X217" s="119">
        <v>1</v>
      </c>
      <c r="Y217" s="119">
        <v>0</v>
      </c>
      <c r="Z217" s="119">
        <v>0</v>
      </c>
      <c r="AA217" s="119">
        <v>0</v>
      </c>
      <c r="AB217" s="119">
        <v>0</v>
      </c>
      <c r="AC217" s="119">
        <v>0</v>
      </c>
      <c r="AD217" s="119">
        <v>0</v>
      </c>
      <c r="AE217" s="119">
        <v>0</v>
      </c>
      <c r="AF217" s="119">
        <v>0</v>
      </c>
      <c r="AG217" s="119">
        <v>0</v>
      </c>
      <c r="AH217" s="119">
        <v>0</v>
      </c>
      <c r="AI217" s="119">
        <v>1</v>
      </c>
      <c r="AJ217" s="119">
        <v>0</v>
      </c>
      <c r="AK217" s="119">
        <v>0</v>
      </c>
      <c r="AL217" s="1" t="s">
        <v>2036</v>
      </c>
      <c r="AM217" s="1">
        <v>8</v>
      </c>
      <c r="AN217" s="1">
        <v>1</v>
      </c>
      <c r="AO217" s="1">
        <v>2</v>
      </c>
      <c r="AP217" s="1">
        <v>3</v>
      </c>
    </row>
    <row r="218" spans="1:42" x14ac:dyDescent="0.2">
      <c r="A218" s="1" t="s">
        <v>2639</v>
      </c>
      <c r="B218" s="1" t="s">
        <v>2640</v>
      </c>
      <c r="C218" s="113">
        <v>2.1739130434782608E-2</v>
      </c>
      <c r="D218" s="4">
        <v>46</v>
      </c>
      <c r="E218" s="119">
        <v>0</v>
      </c>
      <c r="F218" s="119">
        <v>1</v>
      </c>
      <c r="G218" s="119">
        <v>0</v>
      </c>
      <c r="H218" s="119">
        <v>0</v>
      </c>
      <c r="I218" s="119">
        <v>0</v>
      </c>
      <c r="J218" s="119">
        <v>1</v>
      </c>
      <c r="K218" s="119">
        <v>0</v>
      </c>
      <c r="L218" s="119">
        <v>0</v>
      </c>
      <c r="M218" s="119">
        <v>0</v>
      </c>
      <c r="N218" s="119">
        <v>0</v>
      </c>
      <c r="O218" s="119">
        <v>0</v>
      </c>
      <c r="P218" s="119">
        <v>0</v>
      </c>
      <c r="Q218" s="119">
        <v>0</v>
      </c>
      <c r="R218" s="119">
        <v>1</v>
      </c>
      <c r="S218" s="119">
        <v>0</v>
      </c>
      <c r="T218" s="119">
        <v>0</v>
      </c>
      <c r="U218" s="119">
        <v>0</v>
      </c>
      <c r="V218" s="119">
        <v>1</v>
      </c>
      <c r="W218" s="119">
        <v>0</v>
      </c>
      <c r="X218" s="119">
        <v>0</v>
      </c>
      <c r="Y218" s="119">
        <v>1</v>
      </c>
      <c r="Z218" s="119">
        <v>0</v>
      </c>
      <c r="AA218" s="119">
        <v>0</v>
      </c>
      <c r="AB218" s="119">
        <v>0</v>
      </c>
      <c r="AC218" s="119">
        <v>0</v>
      </c>
      <c r="AD218" s="119">
        <v>0</v>
      </c>
      <c r="AE218" s="119">
        <v>0</v>
      </c>
      <c r="AF218" s="119">
        <v>0</v>
      </c>
      <c r="AG218" s="119">
        <v>0</v>
      </c>
      <c r="AH218" s="119">
        <v>1</v>
      </c>
      <c r="AI218" s="119">
        <v>0</v>
      </c>
      <c r="AJ218" s="119">
        <v>0</v>
      </c>
      <c r="AK218" s="119">
        <v>0</v>
      </c>
      <c r="AL218" s="1" t="s">
        <v>2029</v>
      </c>
      <c r="AM218" s="1">
        <v>3</v>
      </c>
      <c r="AN218" s="1">
        <v>1</v>
      </c>
      <c r="AO218" s="1">
        <v>0</v>
      </c>
      <c r="AP218" s="1">
        <v>2</v>
      </c>
    </row>
    <row r="219" spans="1:42" x14ac:dyDescent="0.2">
      <c r="A219" s="1" t="s">
        <v>2641</v>
      </c>
      <c r="B219" s="1" t="s">
        <v>2642</v>
      </c>
      <c r="C219" s="113">
        <v>2.4390243902439025E-2</v>
      </c>
      <c r="D219" s="4">
        <v>41</v>
      </c>
      <c r="E219" s="119">
        <v>0</v>
      </c>
      <c r="F219" s="119">
        <v>0</v>
      </c>
      <c r="G219" s="119">
        <v>1</v>
      </c>
      <c r="H219" s="119">
        <v>0</v>
      </c>
      <c r="I219" s="119">
        <v>1</v>
      </c>
      <c r="J219" s="119">
        <v>0</v>
      </c>
      <c r="K219" s="119">
        <v>0</v>
      </c>
      <c r="L219" s="119">
        <v>0</v>
      </c>
      <c r="M219" s="119">
        <v>0</v>
      </c>
      <c r="N219" s="119">
        <v>0</v>
      </c>
      <c r="O219" s="119">
        <v>1</v>
      </c>
      <c r="P219" s="119">
        <v>1</v>
      </c>
      <c r="Q219" s="119">
        <v>0</v>
      </c>
      <c r="R219" s="119">
        <v>0</v>
      </c>
      <c r="S219" s="119">
        <v>0</v>
      </c>
      <c r="T219" s="119">
        <v>0</v>
      </c>
      <c r="U219" s="119">
        <v>0</v>
      </c>
      <c r="V219" s="119">
        <v>0</v>
      </c>
      <c r="W219" s="119">
        <v>0</v>
      </c>
      <c r="X219" s="119">
        <v>1</v>
      </c>
      <c r="Y219" s="119">
        <v>0</v>
      </c>
      <c r="Z219" s="119">
        <v>0</v>
      </c>
      <c r="AA219" s="119">
        <v>0</v>
      </c>
      <c r="AB219" s="119">
        <v>0</v>
      </c>
      <c r="AC219" s="119">
        <v>0</v>
      </c>
      <c r="AD219" s="119">
        <v>0</v>
      </c>
      <c r="AE219" s="119">
        <v>0</v>
      </c>
      <c r="AF219" s="119">
        <v>0</v>
      </c>
      <c r="AG219" s="119">
        <v>0</v>
      </c>
      <c r="AH219" s="119">
        <v>0</v>
      </c>
      <c r="AI219" s="119">
        <v>1</v>
      </c>
      <c r="AJ219" s="119">
        <v>0</v>
      </c>
      <c r="AK219" s="119">
        <v>0</v>
      </c>
      <c r="AL219" s="1" t="s">
        <v>2036</v>
      </c>
      <c r="AM219" s="1">
        <v>4</v>
      </c>
      <c r="AN219" s="1">
        <v>0</v>
      </c>
      <c r="AO219" s="1">
        <v>2</v>
      </c>
      <c r="AP219" s="1">
        <v>0</v>
      </c>
    </row>
    <row r="220" spans="1:42" x14ac:dyDescent="0.2">
      <c r="A220" s="1" t="s">
        <v>2643</v>
      </c>
      <c r="B220" s="1" t="s">
        <v>2644</v>
      </c>
      <c r="C220" s="113">
        <v>2.8571428571428571E-2</v>
      </c>
      <c r="D220" s="4">
        <v>35</v>
      </c>
      <c r="E220" s="119">
        <v>1</v>
      </c>
      <c r="F220" s="119">
        <v>0</v>
      </c>
      <c r="G220" s="119">
        <v>0</v>
      </c>
      <c r="H220" s="119">
        <v>0</v>
      </c>
      <c r="I220" s="119">
        <v>0</v>
      </c>
      <c r="J220" s="119">
        <v>0</v>
      </c>
      <c r="K220" s="119">
        <v>0</v>
      </c>
      <c r="L220" s="119">
        <v>0</v>
      </c>
      <c r="M220" s="119">
        <v>0</v>
      </c>
      <c r="N220" s="119">
        <v>0</v>
      </c>
      <c r="O220" s="119">
        <v>0</v>
      </c>
      <c r="P220" s="119">
        <v>0</v>
      </c>
      <c r="Q220" s="119">
        <v>0</v>
      </c>
      <c r="R220" s="119">
        <v>0</v>
      </c>
      <c r="S220" s="119">
        <v>0</v>
      </c>
      <c r="T220" s="119">
        <v>0</v>
      </c>
      <c r="U220" s="119">
        <v>0</v>
      </c>
      <c r="V220" s="119">
        <v>0</v>
      </c>
      <c r="W220" s="119">
        <v>0</v>
      </c>
      <c r="X220" s="119">
        <v>0</v>
      </c>
      <c r="Y220" s="119">
        <v>0</v>
      </c>
      <c r="Z220" s="119">
        <v>0</v>
      </c>
      <c r="AA220" s="119">
        <v>0</v>
      </c>
      <c r="AB220" s="119">
        <v>0</v>
      </c>
      <c r="AC220" s="119">
        <v>0</v>
      </c>
      <c r="AD220" s="119">
        <v>0</v>
      </c>
      <c r="AE220" s="119">
        <v>0</v>
      </c>
      <c r="AF220" s="119">
        <v>0</v>
      </c>
      <c r="AG220" s="119">
        <v>0</v>
      </c>
      <c r="AH220" s="119">
        <v>0</v>
      </c>
      <c r="AI220" s="119">
        <v>0</v>
      </c>
      <c r="AJ220" s="119">
        <v>0</v>
      </c>
      <c r="AK220" s="119">
        <v>0</v>
      </c>
      <c r="AL220" s="1" t="s">
        <v>2036</v>
      </c>
      <c r="AM220" s="1">
        <v>1</v>
      </c>
      <c r="AN220" s="1">
        <v>0</v>
      </c>
      <c r="AO220" s="1">
        <v>0</v>
      </c>
      <c r="AP220" s="1">
        <v>0</v>
      </c>
    </row>
    <row r="221" spans="1:42" x14ac:dyDescent="0.2">
      <c r="A221" s="1" t="s">
        <v>2645</v>
      </c>
      <c r="B221" s="1" t="s">
        <v>2154</v>
      </c>
      <c r="C221" s="113">
        <v>3.8461538461538464E-2</v>
      </c>
      <c r="D221" s="4">
        <v>26</v>
      </c>
      <c r="E221" s="119">
        <v>0</v>
      </c>
      <c r="F221" s="119">
        <v>0</v>
      </c>
      <c r="G221" s="119">
        <v>0</v>
      </c>
      <c r="H221" s="119">
        <v>0</v>
      </c>
      <c r="I221" s="119">
        <v>0</v>
      </c>
      <c r="J221" s="119">
        <v>0</v>
      </c>
      <c r="K221" s="119">
        <v>0</v>
      </c>
      <c r="L221" s="119">
        <v>0</v>
      </c>
      <c r="M221" s="119">
        <v>0</v>
      </c>
      <c r="N221" s="119">
        <v>0</v>
      </c>
      <c r="O221" s="119">
        <v>0</v>
      </c>
      <c r="P221" s="119">
        <v>0</v>
      </c>
      <c r="Q221" s="119">
        <v>0</v>
      </c>
      <c r="R221" s="119">
        <v>0</v>
      </c>
      <c r="S221" s="119">
        <v>0</v>
      </c>
      <c r="T221" s="119">
        <v>0</v>
      </c>
      <c r="U221" s="119">
        <v>0</v>
      </c>
      <c r="V221" s="119">
        <v>0</v>
      </c>
      <c r="W221" s="119">
        <v>0</v>
      </c>
      <c r="X221" s="119">
        <v>0</v>
      </c>
      <c r="Y221" s="119">
        <v>0</v>
      </c>
      <c r="Z221" s="119">
        <v>1</v>
      </c>
      <c r="AA221" s="119">
        <v>0</v>
      </c>
      <c r="AB221" s="119">
        <v>0</v>
      </c>
      <c r="AC221" s="119">
        <v>0</v>
      </c>
      <c r="AD221" s="119">
        <v>0</v>
      </c>
      <c r="AE221" s="119">
        <v>0</v>
      </c>
      <c r="AF221" s="119">
        <v>0</v>
      </c>
      <c r="AG221" s="119">
        <v>0</v>
      </c>
      <c r="AH221" s="119">
        <v>0</v>
      </c>
      <c r="AI221" s="119">
        <v>0</v>
      </c>
      <c r="AJ221" s="119">
        <v>0</v>
      </c>
      <c r="AK221" s="119">
        <v>0</v>
      </c>
      <c r="AL221" s="1" t="s">
        <v>2036</v>
      </c>
      <c r="AM221" s="1">
        <v>0</v>
      </c>
      <c r="AN221" s="1">
        <v>1</v>
      </c>
      <c r="AO221" s="1">
        <v>0</v>
      </c>
      <c r="AP221" s="1">
        <v>0</v>
      </c>
    </row>
    <row r="222" spans="1:42" x14ac:dyDescent="0.2">
      <c r="A222" s="1" t="s">
        <v>2646</v>
      </c>
      <c r="B222" s="1" t="s">
        <v>2647</v>
      </c>
      <c r="C222" s="113">
        <v>2.564102564102564E-2</v>
      </c>
      <c r="D222" s="4">
        <v>39</v>
      </c>
      <c r="E222" s="119">
        <v>0</v>
      </c>
      <c r="F222" s="119">
        <v>0</v>
      </c>
      <c r="G222" s="119">
        <v>0</v>
      </c>
      <c r="H222" s="119">
        <v>0</v>
      </c>
      <c r="I222" s="119">
        <v>0</v>
      </c>
      <c r="J222" s="119">
        <v>0</v>
      </c>
      <c r="K222" s="119">
        <v>0</v>
      </c>
      <c r="L222" s="119">
        <v>0</v>
      </c>
      <c r="M222" s="119">
        <v>0</v>
      </c>
      <c r="N222" s="119">
        <v>0</v>
      </c>
      <c r="O222" s="119">
        <v>0</v>
      </c>
      <c r="P222" s="119">
        <v>0</v>
      </c>
      <c r="Q222" s="119">
        <v>0</v>
      </c>
      <c r="R222" s="119">
        <v>0</v>
      </c>
      <c r="S222" s="119">
        <v>0</v>
      </c>
      <c r="T222" s="119">
        <v>0</v>
      </c>
      <c r="U222" s="119">
        <v>0</v>
      </c>
      <c r="V222" s="119">
        <v>1</v>
      </c>
      <c r="W222" s="119">
        <v>0</v>
      </c>
      <c r="X222" s="119">
        <v>0</v>
      </c>
      <c r="Y222" s="119">
        <v>0</v>
      </c>
      <c r="Z222" s="119">
        <v>0</v>
      </c>
      <c r="AA222" s="119">
        <v>0</v>
      </c>
      <c r="AB222" s="119">
        <v>0</v>
      </c>
      <c r="AC222" s="119">
        <v>0</v>
      </c>
      <c r="AD222" s="119">
        <v>0</v>
      </c>
      <c r="AE222" s="119">
        <v>0</v>
      </c>
      <c r="AF222" s="119">
        <v>0</v>
      </c>
      <c r="AG222" s="119">
        <v>0</v>
      </c>
      <c r="AH222" s="119">
        <v>0</v>
      </c>
      <c r="AI222" s="119">
        <v>0</v>
      </c>
      <c r="AJ222" s="119">
        <v>0</v>
      </c>
      <c r="AK222" s="119">
        <v>0</v>
      </c>
      <c r="AL222" s="1" t="s">
        <v>2036</v>
      </c>
      <c r="AM222" s="1">
        <v>0</v>
      </c>
      <c r="AN222" s="1">
        <v>0</v>
      </c>
      <c r="AO222" s="1">
        <v>0</v>
      </c>
      <c r="AP222" s="1">
        <v>1</v>
      </c>
    </row>
    <row r="223" spans="1:42" x14ac:dyDescent="0.2">
      <c r="A223" s="1" t="s">
        <v>2648</v>
      </c>
      <c r="B223" s="1" t="s">
        <v>2649</v>
      </c>
      <c r="C223" s="113">
        <v>2.8571428571428571E-2</v>
      </c>
      <c r="D223" s="4">
        <v>35</v>
      </c>
      <c r="E223" s="119">
        <v>0</v>
      </c>
      <c r="F223" s="119">
        <v>0</v>
      </c>
      <c r="G223" s="119">
        <v>0</v>
      </c>
      <c r="H223" s="119">
        <v>0</v>
      </c>
      <c r="I223" s="119">
        <v>0</v>
      </c>
      <c r="J223" s="119">
        <v>1</v>
      </c>
      <c r="K223" s="119">
        <v>0</v>
      </c>
      <c r="L223" s="119">
        <v>0</v>
      </c>
      <c r="M223" s="119">
        <v>0</v>
      </c>
      <c r="N223" s="119">
        <v>0</v>
      </c>
      <c r="O223" s="119">
        <v>0</v>
      </c>
      <c r="P223" s="119">
        <v>0</v>
      </c>
      <c r="Q223" s="119">
        <v>0</v>
      </c>
      <c r="R223" s="119">
        <v>0</v>
      </c>
      <c r="S223" s="119">
        <v>0</v>
      </c>
      <c r="T223" s="119">
        <v>0</v>
      </c>
      <c r="U223" s="119">
        <v>0</v>
      </c>
      <c r="V223" s="119">
        <v>0</v>
      </c>
      <c r="W223" s="119">
        <v>0</v>
      </c>
      <c r="X223" s="119">
        <v>0</v>
      </c>
      <c r="Y223" s="119">
        <v>0</v>
      </c>
      <c r="Z223" s="119">
        <v>0</v>
      </c>
      <c r="AA223" s="119">
        <v>0</v>
      </c>
      <c r="AB223" s="119">
        <v>0</v>
      </c>
      <c r="AC223" s="119">
        <v>0</v>
      </c>
      <c r="AD223" s="119">
        <v>0</v>
      </c>
      <c r="AE223" s="119">
        <v>0</v>
      </c>
      <c r="AF223" s="119">
        <v>0</v>
      </c>
      <c r="AG223" s="119">
        <v>0</v>
      </c>
      <c r="AH223" s="119">
        <v>0</v>
      </c>
      <c r="AI223" s="119">
        <v>0</v>
      </c>
      <c r="AJ223" s="119">
        <v>0</v>
      </c>
      <c r="AK223" s="119">
        <v>0</v>
      </c>
      <c r="AL223" s="1" t="s">
        <v>2036</v>
      </c>
      <c r="AM223" s="1">
        <v>1</v>
      </c>
      <c r="AN223" s="1">
        <v>0</v>
      </c>
      <c r="AO223" s="1">
        <v>0</v>
      </c>
      <c r="AP223" s="1">
        <v>0</v>
      </c>
    </row>
    <row r="224" spans="1:42" x14ac:dyDescent="0.2">
      <c r="A224" s="1" t="s">
        <v>2650</v>
      </c>
      <c r="B224" s="1" t="s">
        <v>2651</v>
      </c>
      <c r="C224" s="113">
        <v>3.7037037037037035E-2</v>
      </c>
      <c r="D224" s="4">
        <v>27</v>
      </c>
      <c r="E224" s="119">
        <v>0</v>
      </c>
      <c r="F224" s="119">
        <v>1</v>
      </c>
      <c r="G224" s="119">
        <v>0</v>
      </c>
      <c r="H224" s="119">
        <v>0</v>
      </c>
      <c r="I224" s="119">
        <v>1</v>
      </c>
      <c r="J224" s="119">
        <v>0</v>
      </c>
      <c r="K224" s="119">
        <v>0</v>
      </c>
      <c r="L224" s="119">
        <v>0</v>
      </c>
      <c r="M224" s="119">
        <v>0</v>
      </c>
      <c r="N224" s="119">
        <v>0</v>
      </c>
      <c r="O224" s="119">
        <v>0</v>
      </c>
      <c r="P224" s="119">
        <v>1</v>
      </c>
      <c r="Q224" s="119">
        <v>0</v>
      </c>
      <c r="R224" s="119">
        <v>0</v>
      </c>
      <c r="S224" s="119">
        <v>0</v>
      </c>
      <c r="T224" s="119">
        <v>0</v>
      </c>
      <c r="U224" s="119">
        <v>0</v>
      </c>
      <c r="V224" s="119">
        <v>0</v>
      </c>
      <c r="W224" s="119">
        <v>0</v>
      </c>
      <c r="X224" s="119">
        <v>0</v>
      </c>
      <c r="Y224" s="119">
        <v>0</v>
      </c>
      <c r="Z224" s="119">
        <v>0</v>
      </c>
      <c r="AA224" s="119">
        <v>0</v>
      </c>
      <c r="AB224" s="119">
        <v>0</v>
      </c>
      <c r="AC224" s="119">
        <v>0</v>
      </c>
      <c r="AD224" s="119">
        <v>0</v>
      </c>
      <c r="AE224" s="119">
        <v>0</v>
      </c>
      <c r="AF224" s="119">
        <v>0</v>
      </c>
      <c r="AG224" s="119">
        <v>0</v>
      </c>
      <c r="AH224" s="119">
        <v>0</v>
      </c>
      <c r="AI224" s="119">
        <v>1</v>
      </c>
      <c r="AJ224" s="119">
        <v>0</v>
      </c>
      <c r="AK224" s="119">
        <v>0</v>
      </c>
      <c r="AL224" s="1" t="s">
        <v>2036</v>
      </c>
      <c r="AM224" s="1">
        <v>3</v>
      </c>
      <c r="AN224" s="1">
        <v>0</v>
      </c>
      <c r="AO224" s="1">
        <v>1</v>
      </c>
      <c r="AP224" s="1">
        <v>0</v>
      </c>
    </row>
    <row r="225" spans="1:42" x14ac:dyDescent="0.2">
      <c r="A225" s="1" t="s">
        <v>2652</v>
      </c>
      <c r="B225" s="1" t="s">
        <v>2653</v>
      </c>
      <c r="C225" s="113">
        <v>3.5714285714285712E-2</v>
      </c>
      <c r="D225" s="4">
        <v>28</v>
      </c>
      <c r="E225" s="119">
        <v>1</v>
      </c>
      <c r="F225" s="119">
        <v>1</v>
      </c>
      <c r="G225" s="119">
        <v>1</v>
      </c>
      <c r="H225" s="119">
        <v>0</v>
      </c>
      <c r="I225" s="119">
        <v>0</v>
      </c>
      <c r="J225" s="119">
        <v>0</v>
      </c>
      <c r="K225" s="119">
        <v>1</v>
      </c>
      <c r="L225" s="119">
        <v>0</v>
      </c>
      <c r="M225" s="119">
        <v>0</v>
      </c>
      <c r="N225" s="119">
        <v>0</v>
      </c>
      <c r="O225" s="119">
        <v>0</v>
      </c>
      <c r="P225" s="119">
        <v>0</v>
      </c>
      <c r="Q225" s="119">
        <v>0</v>
      </c>
      <c r="R225" s="119">
        <v>1</v>
      </c>
      <c r="S225" s="119">
        <v>0</v>
      </c>
      <c r="T225" s="119">
        <v>1</v>
      </c>
      <c r="U225" s="119">
        <v>0</v>
      </c>
      <c r="V225" s="119">
        <v>0</v>
      </c>
      <c r="W225" s="119">
        <v>0</v>
      </c>
      <c r="X225" s="119">
        <v>0</v>
      </c>
      <c r="Y225" s="119">
        <v>0</v>
      </c>
      <c r="Z225" s="119">
        <v>0</v>
      </c>
      <c r="AA225" s="119">
        <v>0</v>
      </c>
      <c r="AB225" s="119">
        <v>0</v>
      </c>
      <c r="AC225" s="119">
        <v>0</v>
      </c>
      <c r="AD225" s="119">
        <v>0</v>
      </c>
      <c r="AE225" s="119">
        <v>0</v>
      </c>
      <c r="AF225" s="119">
        <v>0</v>
      </c>
      <c r="AG225" s="119">
        <v>0</v>
      </c>
      <c r="AH225" s="119">
        <v>0</v>
      </c>
      <c r="AI225" s="119">
        <v>0</v>
      </c>
      <c r="AJ225" s="119">
        <v>0</v>
      </c>
      <c r="AK225" s="119">
        <v>0</v>
      </c>
      <c r="AL225" s="1" t="s">
        <v>2124</v>
      </c>
      <c r="AM225" s="1">
        <v>5</v>
      </c>
      <c r="AN225" s="1">
        <v>0</v>
      </c>
      <c r="AO225" s="1">
        <v>0</v>
      </c>
      <c r="AP225" s="1">
        <v>1</v>
      </c>
    </row>
    <row r="226" spans="1:42" x14ac:dyDescent="0.2">
      <c r="A226" s="1" t="s">
        <v>2654</v>
      </c>
      <c r="B226" s="1" t="s">
        <v>2161</v>
      </c>
      <c r="C226" s="113">
        <v>3.2258064516129031E-2</v>
      </c>
      <c r="D226" s="4">
        <v>31</v>
      </c>
      <c r="E226" s="119">
        <v>0</v>
      </c>
      <c r="F226" s="119">
        <v>0</v>
      </c>
      <c r="G226" s="119">
        <v>0</v>
      </c>
      <c r="H226" s="119">
        <v>0</v>
      </c>
      <c r="I226" s="119">
        <v>0</v>
      </c>
      <c r="J226" s="119">
        <v>0</v>
      </c>
      <c r="K226" s="119">
        <v>0</v>
      </c>
      <c r="L226" s="119">
        <v>0</v>
      </c>
      <c r="M226" s="119">
        <v>0</v>
      </c>
      <c r="N226" s="119">
        <v>0</v>
      </c>
      <c r="O226" s="119">
        <v>0</v>
      </c>
      <c r="P226" s="119">
        <v>0</v>
      </c>
      <c r="Q226" s="119">
        <v>0</v>
      </c>
      <c r="R226" s="119">
        <v>0</v>
      </c>
      <c r="S226" s="119">
        <v>0</v>
      </c>
      <c r="T226" s="119">
        <v>0</v>
      </c>
      <c r="U226" s="119">
        <v>0</v>
      </c>
      <c r="V226" s="119">
        <v>0</v>
      </c>
      <c r="W226" s="119">
        <v>0</v>
      </c>
      <c r="X226" s="119">
        <v>0</v>
      </c>
      <c r="Y226" s="119">
        <v>0</v>
      </c>
      <c r="Z226" s="119">
        <v>0</v>
      </c>
      <c r="AA226" s="119">
        <v>0</v>
      </c>
      <c r="AB226" s="119">
        <v>0</v>
      </c>
      <c r="AC226" s="119">
        <v>0</v>
      </c>
      <c r="AD226" s="119">
        <v>0</v>
      </c>
      <c r="AE226" s="119">
        <v>1</v>
      </c>
      <c r="AF226" s="119">
        <v>0</v>
      </c>
      <c r="AG226" s="119">
        <v>0</v>
      </c>
      <c r="AH226" s="119">
        <v>0</v>
      </c>
      <c r="AI226" s="119">
        <v>0</v>
      </c>
      <c r="AJ226" s="119">
        <v>0</v>
      </c>
      <c r="AK226" s="119">
        <v>0</v>
      </c>
      <c r="AL226" s="1" t="s">
        <v>2036</v>
      </c>
      <c r="AM226" s="1">
        <v>0</v>
      </c>
      <c r="AN226" s="1">
        <v>0</v>
      </c>
      <c r="AO226" s="1">
        <v>0</v>
      </c>
      <c r="AP226" s="1">
        <v>1</v>
      </c>
    </row>
    <row r="227" spans="1:42" x14ac:dyDescent="0.2">
      <c r="A227" s="1" t="s">
        <v>2655</v>
      </c>
      <c r="B227" s="1" t="s">
        <v>2656</v>
      </c>
      <c r="C227" s="113">
        <v>4.3478260869565216E-2</v>
      </c>
      <c r="D227" s="4">
        <v>23</v>
      </c>
      <c r="E227" s="119">
        <v>1</v>
      </c>
      <c r="F227" s="119">
        <v>0</v>
      </c>
      <c r="G227" s="119">
        <v>1</v>
      </c>
      <c r="H227" s="119">
        <v>0</v>
      </c>
      <c r="I227" s="119">
        <v>1</v>
      </c>
      <c r="J227" s="119">
        <v>0</v>
      </c>
      <c r="K227" s="119">
        <v>0</v>
      </c>
      <c r="L227" s="119">
        <v>0</v>
      </c>
      <c r="M227" s="119">
        <v>0</v>
      </c>
      <c r="N227" s="119">
        <v>0</v>
      </c>
      <c r="O227" s="119">
        <v>1</v>
      </c>
      <c r="P227" s="119">
        <v>0</v>
      </c>
      <c r="Q227" s="119">
        <v>0</v>
      </c>
      <c r="R227" s="119">
        <v>0</v>
      </c>
      <c r="S227" s="119">
        <v>0</v>
      </c>
      <c r="T227" s="119">
        <v>1</v>
      </c>
      <c r="U227" s="119">
        <v>0</v>
      </c>
      <c r="V227" s="119">
        <v>0</v>
      </c>
      <c r="W227" s="119">
        <v>0</v>
      </c>
      <c r="X227" s="119">
        <v>0</v>
      </c>
      <c r="Y227" s="119">
        <v>0</v>
      </c>
      <c r="Z227" s="119">
        <v>0</v>
      </c>
      <c r="AA227" s="119">
        <v>0</v>
      </c>
      <c r="AB227" s="119">
        <v>0</v>
      </c>
      <c r="AC227" s="119">
        <v>0</v>
      </c>
      <c r="AD227" s="119">
        <v>0</v>
      </c>
      <c r="AE227" s="119">
        <v>0</v>
      </c>
      <c r="AF227" s="119">
        <v>0</v>
      </c>
      <c r="AG227" s="119">
        <v>0</v>
      </c>
      <c r="AH227" s="119">
        <v>0</v>
      </c>
      <c r="AI227" s="119">
        <v>0</v>
      </c>
      <c r="AJ227" s="119">
        <v>0</v>
      </c>
      <c r="AK227" s="119">
        <v>0</v>
      </c>
      <c r="AL227" s="1" t="s">
        <v>2036</v>
      </c>
      <c r="AM227" s="1">
        <v>4</v>
      </c>
      <c r="AN227" s="1">
        <v>0</v>
      </c>
      <c r="AO227" s="1">
        <v>0</v>
      </c>
      <c r="AP227" s="1">
        <v>1</v>
      </c>
    </row>
    <row r="228" spans="1:42" x14ac:dyDescent="0.2">
      <c r="A228" s="1" t="s">
        <v>2657</v>
      </c>
      <c r="B228" s="1" t="s">
        <v>2135</v>
      </c>
      <c r="C228" s="113">
        <v>0.04</v>
      </c>
      <c r="D228" s="4">
        <v>25</v>
      </c>
      <c r="E228" s="119">
        <v>1</v>
      </c>
      <c r="F228" s="119">
        <v>0</v>
      </c>
      <c r="G228" s="119">
        <v>1</v>
      </c>
      <c r="H228" s="119">
        <v>0</v>
      </c>
      <c r="I228" s="119">
        <v>0</v>
      </c>
      <c r="J228" s="119">
        <v>0</v>
      </c>
      <c r="K228" s="119">
        <v>1</v>
      </c>
      <c r="L228" s="119">
        <v>0</v>
      </c>
      <c r="M228" s="119">
        <v>0</v>
      </c>
      <c r="N228" s="119">
        <v>1</v>
      </c>
      <c r="O228" s="119">
        <v>0</v>
      </c>
      <c r="P228" s="119">
        <v>0</v>
      </c>
      <c r="Q228" s="119">
        <v>0</v>
      </c>
      <c r="R228" s="119">
        <v>1</v>
      </c>
      <c r="S228" s="119">
        <v>0</v>
      </c>
      <c r="T228" s="119">
        <v>0</v>
      </c>
      <c r="U228" s="119">
        <v>0</v>
      </c>
      <c r="V228" s="119">
        <v>0</v>
      </c>
      <c r="W228" s="119">
        <v>1</v>
      </c>
      <c r="X228" s="119">
        <v>0</v>
      </c>
      <c r="Y228" s="119">
        <v>0</v>
      </c>
      <c r="Z228" s="119">
        <v>0</v>
      </c>
      <c r="AA228" s="119">
        <v>0</v>
      </c>
      <c r="AB228" s="119">
        <v>0</v>
      </c>
      <c r="AC228" s="119">
        <v>0</v>
      </c>
      <c r="AD228" s="119">
        <v>0</v>
      </c>
      <c r="AE228" s="119">
        <v>0</v>
      </c>
      <c r="AF228" s="119">
        <v>0</v>
      </c>
      <c r="AG228" s="119">
        <v>0</v>
      </c>
      <c r="AH228" s="119">
        <v>0</v>
      </c>
      <c r="AI228" s="119">
        <v>0</v>
      </c>
      <c r="AJ228" s="119">
        <v>0</v>
      </c>
      <c r="AK228" s="119">
        <v>1</v>
      </c>
      <c r="AL228" s="1" t="s">
        <v>2036</v>
      </c>
      <c r="AM228" s="1">
        <v>4</v>
      </c>
      <c r="AN228" s="1">
        <v>3</v>
      </c>
      <c r="AO228" s="1">
        <v>0</v>
      </c>
      <c r="AP228" s="1">
        <v>0</v>
      </c>
    </row>
    <row r="229" spans="1:42" x14ac:dyDescent="0.2">
      <c r="A229" s="1" t="s">
        <v>2658</v>
      </c>
      <c r="B229" s="1" t="s">
        <v>2659</v>
      </c>
      <c r="C229" s="113">
        <v>3.8461538461538464E-2</v>
      </c>
      <c r="D229" s="4">
        <v>26</v>
      </c>
      <c r="E229" s="119">
        <v>0</v>
      </c>
      <c r="F229" s="119">
        <v>0</v>
      </c>
      <c r="G229" s="119">
        <v>0</v>
      </c>
      <c r="H229" s="119">
        <v>0</v>
      </c>
      <c r="I229" s="119">
        <v>0</v>
      </c>
      <c r="J229" s="119">
        <v>0</v>
      </c>
      <c r="K229" s="119">
        <v>0</v>
      </c>
      <c r="L229" s="119">
        <v>0</v>
      </c>
      <c r="M229" s="119">
        <v>0</v>
      </c>
      <c r="N229" s="119">
        <v>0</v>
      </c>
      <c r="O229" s="119">
        <v>0</v>
      </c>
      <c r="P229" s="119">
        <v>0</v>
      </c>
      <c r="Q229" s="119">
        <v>0</v>
      </c>
      <c r="R229" s="119">
        <v>0</v>
      </c>
      <c r="S229" s="119">
        <v>0</v>
      </c>
      <c r="T229" s="119">
        <v>0</v>
      </c>
      <c r="U229" s="119">
        <v>0</v>
      </c>
      <c r="V229" s="119">
        <v>0</v>
      </c>
      <c r="W229" s="119">
        <v>0</v>
      </c>
      <c r="X229" s="119">
        <v>0</v>
      </c>
      <c r="Y229" s="119">
        <v>0</v>
      </c>
      <c r="Z229" s="119">
        <v>0</v>
      </c>
      <c r="AA229" s="119">
        <v>0</v>
      </c>
      <c r="AB229" s="119">
        <v>0</v>
      </c>
      <c r="AC229" s="119">
        <v>0</v>
      </c>
      <c r="AD229" s="119">
        <v>0</v>
      </c>
      <c r="AE229" s="119">
        <v>0</v>
      </c>
      <c r="AF229" s="119">
        <v>0</v>
      </c>
      <c r="AG229" s="119">
        <v>0</v>
      </c>
      <c r="AH229" s="119">
        <v>0</v>
      </c>
      <c r="AI229" s="119">
        <v>0</v>
      </c>
      <c r="AJ229" s="119">
        <v>0</v>
      </c>
      <c r="AK229" s="119">
        <v>0</v>
      </c>
      <c r="AL229" s="1" t="s">
        <v>2036</v>
      </c>
      <c r="AM229" s="1">
        <v>0</v>
      </c>
      <c r="AN229" s="1">
        <v>0</v>
      </c>
      <c r="AO229" s="1">
        <v>0</v>
      </c>
      <c r="AP229" s="1">
        <v>0</v>
      </c>
    </row>
    <row r="230" spans="1:42" x14ac:dyDescent="0.2">
      <c r="A230" s="1" t="s">
        <v>2660</v>
      </c>
      <c r="B230" s="1" t="s">
        <v>2661</v>
      </c>
      <c r="C230" s="113">
        <v>3.7037037037037035E-2</v>
      </c>
      <c r="D230" s="4">
        <v>27</v>
      </c>
      <c r="E230" s="119">
        <v>0</v>
      </c>
      <c r="F230" s="119">
        <v>0</v>
      </c>
      <c r="G230" s="119">
        <v>0</v>
      </c>
      <c r="H230" s="119">
        <v>0</v>
      </c>
      <c r="I230" s="119">
        <v>0</v>
      </c>
      <c r="J230" s="119">
        <v>0</v>
      </c>
      <c r="K230" s="119">
        <v>0</v>
      </c>
      <c r="L230" s="119">
        <v>0</v>
      </c>
      <c r="M230" s="119">
        <v>0</v>
      </c>
      <c r="N230" s="119">
        <v>0</v>
      </c>
      <c r="O230" s="119">
        <v>0</v>
      </c>
      <c r="P230" s="119">
        <v>0</v>
      </c>
      <c r="Q230" s="119">
        <v>0</v>
      </c>
      <c r="R230" s="119">
        <v>0</v>
      </c>
      <c r="S230" s="119">
        <v>0</v>
      </c>
      <c r="T230" s="119">
        <v>0</v>
      </c>
      <c r="U230" s="119">
        <v>1</v>
      </c>
      <c r="V230" s="119">
        <v>1</v>
      </c>
      <c r="W230" s="119">
        <v>0</v>
      </c>
      <c r="X230" s="119">
        <v>0</v>
      </c>
      <c r="Y230" s="119">
        <v>0</v>
      </c>
      <c r="Z230" s="119">
        <v>0</v>
      </c>
      <c r="AA230" s="119">
        <v>0</v>
      </c>
      <c r="AB230" s="119">
        <v>0</v>
      </c>
      <c r="AC230" s="119">
        <v>0</v>
      </c>
      <c r="AD230" s="119">
        <v>0</v>
      </c>
      <c r="AE230" s="119">
        <v>0</v>
      </c>
      <c r="AF230" s="119">
        <v>0</v>
      </c>
      <c r="AG230" s="119">
        <v>0</v>
      </c>
      <c r="AH230" s="119">
        <v>0</v>
      </c>
      <c r="AI230" s="119">
        <v>0</v>
      </c>
      <c r="AJ230" s="119">
        <v>0</v>
      </c>
      <c r="AK230" s="119">
        <v>0</v>
      </c>
      <c r="AL230" s="1" t="s">
        <v>2036</v>
      </c>
      <c r="AM230" s="1">
        <v>0</v>
      </c>
      <c r="AN230" s="1">
        <v>1</v>
      </c>
      <c r="AO230" s="1">
        <v>0</v>
      </c>
      <c r="AP230" s="1">
        <v>1</v>
      </c>
    </row>
    <row r="231" spans="1:42" x14ac:dyDescent="0.2">
      <c r="A231" s="1" t="s">
        <v>2662</v>
      </c>
      <c r="B231" s="1" t="s">
        <v>2169</v>
      </c>
      <c r="C231" s="113">
        <v>4.3478260869565216E-2</v>
      </c>
      <c r="D231" s="4">
        <v>23</v>
      </c>
      <c r="E231" s="119">
        <v>1</v>
      </c>
      <c r="F231" s="119">
        <v>0</v>
      </c>
      <c r="G231" s="119">
        <v>1</v>
      </c>
      <c r="H231" s="119">
        <v>0</v>
      </c>
      <c r="I231" s="119">
        <v>0</v>
      </c>
      <c r="J231" s="119">
        <v>0</v>
      </c>
      <c r="K231" s="119">
        <v>0</v>
      </c>
      <c r="L231" s="119">
        <v>0</v>
      </c>
      <c r="M231" s="119">
        <v>0</v>
      </c>
      <c r="N231" s="119">
        <v>0</v>
      </c>
      <c r="O231" s="119">
        <v>0</v>
      </c>
      <c r="P231" s="119">
        <v>0</v>
      </c>
      <c r="Q231" s="119">
        <v>0</v>
      </c>
      <c r="R231" s="119">
        <v>0</v>
      </c>
      <c r="S231" s="119">
        <v>0</v>
      </c>
      <c r="T231" s="119">
        <v>1</v>
      </c>
      <c r="U231" s="119">
        <v>0</v>
      </c>
      <c r="V231" s="119">
        <v>0</v>
      </c>
      <c r="W231" s="119">
        <v>0</v>
      </c>
      <c r="X231" s="119">
        <v>0</v>
      </c>
      <c r="Y231" s="119">
        <v>0</v>
      </c>
      <c r="Z231" s="119">
        <v>0</v>
      </c>
      <c r="AA231" s="119">
        <v>0</v>
      </c>
      <c r="AB231" s="119">
        <v>0</v>
      </c>
      <c r="AC231" s="119">
        <v>0</v>
      </c>
      <c r="AD231" s="119">
        <v>0</v>
      </c>
      <c r="AE231" s="119">
        <v>0</v>
      </c>
      <c r="AF231" s="119">
        <v>0</v>
      </c>
      <c r="AG231" s="119">
        <v>0</v>
      </c>
      <c r="AH231" s="119">
        <v>0</v>
      </c>
      <c r="AI231" s="119">
        <v>0</v>
      </c>
      <c r="AJ231" s="119">
        <v>0</v>
      </c>
      <c r="AK231" s="119">
        <v>0</v>
      </c>
      <c r="AL231" s="1" t="s">
        <v>2036</v>
      </c>
      <c r="AM231" s="1">
        <v>2</v>
      </c>
      <c r="AN231" s="1">
        <v>0</v>
      </c>
      <c r="AO231" s="1">
        <v>0</v>
      </c>
      <c r="AP231" s="1">
        <v>1</v>
      </c>
    </row>
    <row r="232" spans="1:42" x14ac:dyDescent="0.2">
      <c r="A232" s="1" t="s">
        <v>2663</v>
      </c>
      <c r="B232" s="1" t="s">
        <v>2151</v>
      </c>
      <c r="C232" s="113">
        <v>3.5714285714285712E-2</v>
      </c>
      <c r="D232" s="4">
        <v>28</v>
      </c>
      <c r="E232" s="119">
        <v>0</v>
      </c>
      <c r="F232" s="119">
        <v>0</v>
      </c>
      <c r="G232" s="119">
        <v>0</v>
      </c>
      <c r="H232" s="119">
        <v>0</v>
      </c>
      <c r="I232" s="119">
        <v>0</v>
      </c>
      <c r="J232" s="119">
        <v>0</v>
      </c>
      <c r="K232" s="119">
        <v>0</v>
      </c>
      <c r="L232" s="119">
        <v>0</v>
      </c>
      <c r="M232" s="119">
        <v>0</v>
      </c>
      <c r="N232" s="119">
        <v>0</v>
      </c>
      <c r="O232" s="119">
        <v>0</v>
      </c>
      <c r="P232" s="119">
        <v>0</v>
      </c>
      <c r="Q232" s="119">
        <v>0</v>
      </c>
      <c r="R232" s="119">
        <v>0</v>
      </c>
      <c r="S232" s="119">
        <v>0</v>
      </c>
      <c r="T232" s="119">
        <v>0</v>
      </c>
      <c r="U232" s="119">
        <v>0</v>
      </c>
      <c r="V232" s="119">
        <v>0</v>
      </c>
      <c r="W232" s="119">
        <v>0</v>
      </c>
      <c r="X232" s="119">
        <v>0</v>
      </c>
      <c r="Y232" s="119">
        <v>0</v>
      </c>
      <c r="Z232" s="119">
        <v>0</v>
      </c>
      <c r="AA232" s="119">
        <v>0</v>
      </c>
      <c r="AB232" s="119">
        <v>0</v>
      </c>
      <c r="AC232" s="119">
        <v>0</v>
      </c>
      <c r="AD232" s="119">
        <v>0</v>
      </c>
      <c r="AE232" s="119">
        <v>0</v>
      </c>
      <c r="AF232" s="119">
        <v>0</v>
      </c>
      <c r="AG232" s="119">
        <v>0</v>
      </c>
      <c r="AH232" s="119">
        <v>0</v>
      </c>
      <c r="AI232" s="119">
        <v>0</v>
      </c>
      <c r="AJ232" s="119">
        <v>0</v>
      </c>
      <c r="AK232" s="119">
        <v>0</v>
      </c>
      <c r="AL232" s="1" t="s">
        <v>2129</v>
      </c>
      <c r="AM232" s="1">
        <v>0</v>
      </c>
      <c r="AN232" s="1">
        <v>0</v>
      </c>
      <c r="AO232" s="1">
        <v>0</v>
      </c>
      <c r="AP232" s="1">
        <v>0</v>
      </c>
    </row>
    <row r="233" spans="1:42" x14ac:dyDescent="0.2">
      <c r="A233" s="1" t="s">
        <v>2664</v>
      </c>
      <c r="B233" s="1" t="s">
        <v>2665</v>
      </c>
      <c r="C233" s="113">
        <v>5.5555555555555552E-2</v>
      </c>
      <c r="D233" s="4">
        <v>18</v>
      </c>
      <c r="E233" s="119">
        <v>0</v>
      </c>
      <c r="F233" s="119">
        <v>0</v>
      </c>
      <c r="G233" s="119">
        <v>1</v>
      </c>
      <c r="H233" s="119">
        <v>0</v>
      </c>
      <c r="I233" s="119">
        <v>0</v>
      </c>
      <c r="J233" s="119">
        <v>0</v>
      </c>
      <c r="K233" s="119">
        <v>0</v>
      </c>
      <c r="L233" s="119">
        <v>0</v>
      </c>
      <c r="M233" s="119">
        <v>0</v>
      </c>
      <c r="N233" s="119">
        <v>0</v>
      </c>
      <c r="O233" s="119">
        <v>0</v>
      </c>
      <c r="P233" s="119">
        <v>0</v>
      </c>
      <c r="Q233" s="119">
        <v>0</v>
      </c>
      <c r="R233" s="119">
        <v>0</v>
      </c>
      <c r="S233" s="119">
        <v>0</v>
      </c>
      <c r="T233" s="119">
        <v>0</v>
      </c>
      <c r="U233" s="119">
        <v>0</v>
      </c>
      <c r="V233" s="119">
        <v>0</v>
      </c>
      <c r="W233" s="119">
        <v>0</v>
      </c>
      <c r="X233" s="119">
        <v>0</v>
      </c>
      <c r="Y233" s="119">
        <v>0</v>
      </c>
      <c r="Z233" s="119">
        <v>0</v>
      </c>
      <c r="AA233" s="119">
        <v>0</v>
      </c>
      <c r="AB233" s="119">
        <v>0</v>
      </c>
      <c r="AC233" s="119">
        <v>0</v>
      </c>
      <c r="AD233" s="119">
        <v>0</v>
      </c>
      <c r="AE233" s="119">
        <v>0</v>
      </c>
      <c r="AF233" s="119">
        <v>0</v>
      </c>
      <c r="AG233" s="119">
        <v>0</v>
      </c>
      <c r="AH233" s="119">
        <v>0</v>
      </c>
      <c r="AI233" s="119">
        <v>0</v>
      </c>
      <c r="AJ233" s="119">
        <v>0</v>
      </c>
      <c r="AK233" s="119">
        <v>0</v>
      </c>
      <c r="AL233" s="1" t="s">
        <v>2036</v>
      </c>
      <c r="AM233" s="1">
        <v>1</v>
      </c>
      <c r="AN233" s="1">
        <v>0</v>
      </c>
      <c r="AO233" s="1">
        <v>0</v>
      </c>
      <c r="AP233" s="1">
        <v>0</v>
      </c>
    </row>
    <row r="234" spans="1:42" x14ac:dyDescent="0.2">
      <c r="A234" s="1" t="s">
        <v>2666</v>
      </c>
      <c r="B234" s="1" t="s">
        <v>2217</v>
      </c>
      <c r="C234" s="113">
        <v>0.1</v>
      </c>
      <c r="D234" s="4">
        <v>10</v>
      </c>
      <c r="E234" s="119">
        <v>0</v>
      </c>
      <c r="F234" s="119">
        <v>0</v>
      </c>
      <c r="G234" s="119">
        <v>0</v>
      </c>
      <c r="H234" s="119">
        <v>0</v>
      </c>
      <c r="I234" s="119">
        <v>0</v>
      </c>
      <c r="J234" s="119">
        <v>0</v>
      </c>
      <c r="K234" s="119">
        <v>0</v>
      </c>
      <c r="L234" s="119">
        <v>0</v>
      </c>
      <c r="M234" s="119">
        <v>0</v>
      </c>
      <c r="N234" s="119">
        <v>0</v>
      </c>
      <c r="O234" s="119">
        <v>0</v>
      </c>
      <c r="P234" s="119">
        <v>0</v>
      </c>
      <c r="Q234" s="119">
        <v>0</v>
      </c>
      <c r="R234" s="119">
        <v>1</v>
      </c>
      <c r="S234" s="119">
        <v>0</v>
      </c>
      <c r="T234" s="119">
        <v>0</v>
      </c>
      <c r="U234" s="119">
        <v>0</v>
      </c>
      <c r="V234" s="119">
        <v>0</v>
      </c>
      <c r="W234" s="119">
        <v>0</v>
      </c>
      <c r="X234" s="119">
        <v>0</v>
      </c>
      <c r="Y234" s="119">
        <v>0</v>
      </c>
      <c r="Z234" s="119">
        <v>0</v>
      </c>
      <c r="AA234" s="119">
        <v>0</v>
      </c>
      <c r="AB234" s="119">
        <v>0</v>
      </c>
      <c r="AC234" s="119">
        <v>0</v>
      </c>
      <c r="AD234" s="119">
        <v>0</v>
      </c>
      <c r="AE234" s="119">
        <v>0</v>
      </c>
      <c r="AF234" s="119">
        <v>0</v>
      </c>
      <c r="AG234" s="119">
        <v>0</v>
      </c>
      <c r="AH234" s="119">
        <v>0</v>
      </c>
      <c r="AI234" s="119">
        <v>0</v>
      </c>
      <c r="AJ234" s="119">
        <v>0</v>
      </c>
      <c r="AK234" s="119">
        <v>0</v>
      </c>
      <c r="AL234" s="1" t="s">
        <v>2124</v>
      </c>
      <c r="AM234" s="1">
        <v>1</v>
      </c>
      <c r="AN234" s="1">
        <v>0</v>
      </c>
      <c r="AO234" s="1">
        <v>0</v>
      </c>
      <c r="AP234" s="1">
        <v>0</v>
      </c>
    </row>
    <row r="235" spans="1:42" x14ac:dyDescent="0.2">
      <c r="A235" s="1" t="s">
        <v>2667</v>
      </c>
      <c r="B235" s="1" t="s">
        <v>2668</v>
      </c>
      <c r="C235" s="113">
        <v>0.05</v>
      </c>
      <c r="D235" s="4">
        <v>20</v>
      </c>
      <c r="E235" s="119">
        <v>0</v>
      </c>
      <c r="F235" s="119">
        <v>0</v>
      </c>
      <c r="G235" s="119">
        <v>0</v>
      </c>
      <c r="H235" s="119">
        <v>0</v>
      </c>
      <c r="I235" s="119">
        <v>0</v>
      </c>
      <c r="J235" s="119">
        <v>0</v>
      </c>
      <c r="K235" s="119">
        <v>0</v>
      </c>
      <c r="L235" s="119">
        <v>0</v>
      </c>
      <c r="M235" s="119">
        <v>0</v>
      </c>
      <c r="N235" s="119">
        <v>0</v>
      </c>
      <c r="O235" s="119">
        <v>0</v>
      </c>
      <c r="P235" s="119">
        <v>0</v>
      </c>
      <c r="Q235" s="119">
        <v>0</v>
      </c>
      <c r="R235" s="119">
        <v>0</v>
      </c>
      <c r="S235" s="119">
        <v>0</v>
      </c>
      <c r="T235" s="119">
        <v>0</v>
      </c>
      <c r="U235" s="119">
        <v>0</v>
      </c>
      <c r="V235" s="119">
        <v>0</v>
      </c>
      <c r="W235" s="119">
        <v>0</v>
      </c>
      <c r="X235" s="119">
        <v>0</v>
      </c>
      <c r="Y235" s="119">
        <v>0</v>
      </c>
      <c r="Z235" s="119">
        <v>0</v>
      </c>
      <c r="AA235" s="119">
        <v>0</v>
      </c>
      <c r="AB235" s="119">
        <v>0</v>
      </c>
      <c r="AC235" s="119">
        <v>0</v>
      </c>
      <c r="AD235" s="119">
        <v>0</v>
      </c>
      <c r="AE235" s="119">
        <v>0</v>
      </c>
      <c r="AF235" s="119">
        <v>0</v>
      </c>
      <c r="AG235" s="119">
        <v>0</v>
      </c>
      <c r="AH235" s="119">
        <v>0</v>
      </c>
      <c r="AI235" s="119">
        <v>0</v>
      </c>
      <c r="AJ235" s="119">
        <v>0</v>
      </c>
      <c r="AK235" s="119">
        <v>0</v>
      </c>
      <c r="AL235" s="1" t="s">
        <v>2036</v>
      </c>
      <c r="AM235" s="1">
        <v>0</v>
      </c>
      <c r="AN235" s="1">
        <v>0</v>
      </c>
      <c r="AO235" s="1">
        <v>0</v>
      </c>
      <c r="AP235" s="1">
        <v>0</v>
      </c>
    </row>
    <row r="236" spans="1:42" x14ac:dyDescent="0.2">
      <c r="A236" s="1" t="s">
        <v>2669</v>
      </c>
      <c r="B236" s="1" t="s">
        <v>2156</v>
      </c>
      <c r="C236" s="113">
        <v>6.25E-2</v>
      </c>
      <c r="D236" s="4">
        <v>16</v>
      </c>
      <c r="E236" s="119">
        <v>1</v>
      </c>
      <c r="F236" s="119">
        <v>0</v>
      </c>
      <c r="G236" s="119">
        <v>0</v>
      </c>
      <c r="H236" s="119">
        <v>0</v>
      </c>
      <c r="I236" s="119">
        <v>1</v>
      </c>
      <c r="J236" s="119">
        <v>0</v>
      </c>
      <c r="K236" s="119">
        <v>0</v>
      </c>
      <c r="L236" s="119">
        <v>0</v>
      </c>
      <c r="M236" s="119">
        <v>0</v>
      </c>
      <c r="N236" s="119">
        <v>0</v>
      </c>
      <c r="O236" s="119">
        <v>0</v>
      </c>
      <c r="P236" s="119">
        <v>1</v>
      </c>
      <c r="Q236" s="119">
        <v>0</v>
      </c>
      <c r="R236" s="119">
        <v>0</v>
      </c>
      <c r="S236" s="119">
        <v>0</v>
      </c>
      <c r="T236" s="119">
        <v>0</v>
      </c>
      <c r="U236" s="119">
        <v>0</v>
      </c>
      <c r="V236" s="119">
        <v>0</v>
      </c>
      <c r="W236" s="119">
        <v>0</v>
      </c>
      <c r="X236" s="119">
        <v>0</v>
      </c>
      <c r="Y236" s="119">
        <v>1</v>
      </c>
      <c r="Z236" s="119">
        <v>0</v>
      </c>
      <c r="AA236" s="119">
        <v>0</v>
      </c>
      <c r="AB236" s="119">
        <v>0</v>
      </c>
      <c r="AC236" s="119">
        <v>0</v>
      </c>
      <c r="AD236" s="119">
        <v>0</v>
      </c>
      <c r="AE236" s="119">
        <v>0</v>
      </c>
      <c r="AF236" s="119">
        <v>0</v>
      </c>
      <c r="AG236" s="119">
        <v>0</v>
      </c>
      <c r="AH236" s="119">
        <v>0</v>
      </c>
      <c r="AI236" s="119">
        <v>0</v>
      </c>
      <c r="AJ236" s="119">
        <v>0</v>
      </c>
      <c r="AK236" s="119">
        <v>0</v>
      </c>
      <c r="AL236" s="1" t="s">
        <v>2036</v>
      </c>
      <c r="AM236" s="1">
        <v>3</v>
      </c>
      <c r="AN236" s="1">
        <v>0</v>
      </c>
      <c r="AO236" s="1">
        <v>0</v>
      </c>
      <c r="AP236" s="1">
        <v>1</v>
      </c>
    </row>
    <row r="237" spans="1:42" x14ac:dyDescent="0.2">
      <c r="A237" s="1" t="s">
        <v>2670</v>
      </c>
      <c r="B237" s="1" t="s">
        <v>2174</v>
      </c>
      <c r="C237" s="113">
        <v>4.7619047619047616E-2</v>
      </c>
      <c r="D237" s="4">
        <v>21</v>
      </c>
      <c r="E237" s="119">
        <v>1</v>
      </c>
      <c r="F237" s="119">
        <v>0</v>
      </c>
      <c r="G237" s="119">
        <v>0</v>
      </c>
      <c r="H237" s="119">
        <v>0</v>
      </c>
      <c r="I237" s="119">
        <v>0</v>
      </c>
      <c r="J237" s="119">
        <v>0</v>
      </c>
      <c r="K237" s="119">
        <v>0</v>
      </c>
      <c r="L237" s="119">
        <v>0</v>
      </c>
      <c r="M237" s="119">
        <v>0</v>
      </c>
      <c r="N237" s="119">
        <v>0</v>
      </c>
      <c r="O237" s="119">
        <v>0</v>
      </c>
      <c r="P237" s="119">
        <v>0</v>
      </c>
      <c r="Q237" s="119">
        <v>0</v>
      </c>
      <c r="R237" s="119">
        <v>0</v>
      </c>
      <c r="S237" s="119">
        <v>1</v>
      </c>
      <c r="T237" s="119">
        <v>0</v>
      </c>
      <c r="U237" s="119">
        <v>0</v>
      </c>
      <c r="V237" s="119">
        <v>1</v>
      </c>
      <c r="W237" s="119">
        <v>0</v>
      </c>
      <c r="X237" s="119">
        <v>0</v>
      </c>
      <c r="Y237" s="119">
        <v>0</v>
      </c>
      <c r="Z237" s="119">
        <v>0</v>
      </c>
      <c r="AA237" s="119">
        <v>0</v>
      </c>
      <c r="AB237" s="119">
        <v>0</v>
      </c>
      <c r="AC237" s="119">
        <v>0</v>
      </c>
      <c r="AD237" s="119">
        <v>0</v>
      </c>
      <c r="AE237" s="119">
        <v>0</v>
      </c>
      <c r="AF237" s="119">
        <v>0</v>
      </c>
      <c r="AG237" s="119">
        <v>0</v>
      </c>
      <c r="AH237" s="119">
        <v>0</v>
      </c>
      <c r="AI237" s="119">
        <v>0</v>
      </c>
      <c r="AJ237" s="119">
        <v>0</v>
      </c>
      <c r="AK237" s="119">
        <v>0</v>
      </c>
      <c r="AL237" s="1" t="s">
        <v>2003</v>
      </c>
      <c r="AM237" s="1">
        <v>1</v>
      </c>
      <c r="AN237" s="1">
        <v>1</v>
      </c>
      <c r="AO237" s="1">
        <v>0</v>
      </c>
      <c r="AP237" s="1">
        <v>1</v>
      </c>
    </row>
    <row r="238" spans="1:42" x14ac:dyDescent="0.2">
      <c r="A238" s="1" t="s">
        <v>2671</v>
      </c>
      <c r="B238" s="1" t="s">
        <v>2672</v>
      </c>
      <c r="C238" s="113">
        <v>5.2631578947368418E-2</v>
      </c>
      <c r="D238" s="4">
        <v>19</v>
      </c>
      <c r="E238" s="119">
        <v>0</v>
      </c>
      <c r="F238" s="119">
        <v>0</v>
      </c>
      <c r="G238" s="119">
        <v>0</v>
      </c>
      <c r="H238" s="119">
        <v>0</v>
      </c>
      <c r="I238" s="119">
        <v>0</v>
      </c>
      <c r="J238" s="119">
        <v>0</v>
      </c>
      <c r="K238" s="119">
        <v>0</v>
      </c>
      <c r="L238" s="119">
        <v>0</v>
      </c>
      <c r="M238" s="119">
        <v>0</v>
      </c>
      <c r="N238" s="119">
        <v>0</v>
      </c>
      <c r="O238" s="119">
        <v>0</v>
      </c>
      <c r="P238" s="119">
        <v>0</v>
      </c>
      <c r="Q238" s="119">
        <v>0</v>
      </c>
      <c r="R238" s="119">
        <v>0</v>
      </c>
      <c r="S238" s="119">
        <v>0</v>
      </c>
      <c r="T238" s="119">
        <v>1</v>
      </c>
      <c r="U238" s="119">
        <v>0</v>
      </c>
      <c r="V238" s="119">
        <v>0</v>
      </c>
      <c r="W238" s="119">
        <v>0</v>
      </c>
      <c r="X238" s="119">
        <v>0</v>
      </c>
      <c r="Y238" s="119">
        <v>0</v>
      </c>
      <c r="Z238" s="119">
        <v>0</v>
      </c>
      <c r="AA238" s="119">
        <v>0</v>
      </c>
      <c r="AB238" s="119">
        <v>0</v>
      </c>
      <c r="AC238" s="119">
        <v>0</v>
      </c>
      <c r="AD238" s="119">
        <v>0</v>
      </c>
      <c r="AE238" s="119">
        <v>0</v>
      </c>
      <c r="AF238" s="119">
        <v>0</v>
      </c>
      <c r="AG238" s="119">
        <v>0</v>
      </c>
      <c r="AH238" s="119">
        <v>0</v>
      </c>
      <c r="AI238" s="119">
        <v>0</v>
      </c>
      <c r="AJ238" s="119">
        <v>0</v>
      </c>
      <c r="AK238" s="119">
        <v>0</v>
      </c>
      <c r="AL238" s="1" t="s">
        <v>2036</v>
      </c>
      <c r="AM238" s="1">
        <v>0</v>
      </c>
      <c r="AN238" s="1">
        <v>0</v>
      </c>
      <c r="AO238" s="1">
        <v>0</v>
      </c>
      <c r="AP238" s="1">
        <v>1</v>
      </c>
    </row>
    <row r="239" spans="1:42" x14ac:dyDescent="0.2">
      <c r="A239" s="1" t="s">
        <v>2673</v>
      </c>
      <c r="B239" s="1" t="s">
        <v>2138</v>
      </c>
      <c r="C239" s="113">
        <v>5.5555555555555552E-2</v>
      </c>
      <c r="D239" s="4">
        <v>18</v>
      </c>
      <c r="E239" s="119">
        <v>0</v>
      </c>
      <c r="F239" s="119">
        <v>1</v>
      </c>
      <c r="G239" s="119">
        <v>0</v>
      </c>
      <c r="H239" s="119">
        <v>0</v>
      </c>
      <c r="I239" s="119">
        <v>0</v>
      </c>
      <c r="J239" s="119">
        <v>0</v>
      </c>
      <c r="K239" s="119">
        <v>0</v>
      </c>
      <c r="L239" s="119">
        <v>1</v>
      </c>
      <c r="M239" s="119">
        <v>0</v>
      </c>
      <c r="N239" s="119">
        <v>0</v>
      </c>
      <c r="O239" s="119">
        <v>1</v>
      </c>
      <c r="P239" s="119">
        <v>1</v>
      </c>
      <c r="Q239" s="119">
        <v>0</v>
      </c>
      <c r="R239" s="119">
        <v>0</v>
      </c>
      <c r="S239" s="119">
        <v>0</v>
      </c>
      <c r="T239" s="119">
        <v>0</v>
      </c>
      <c r="U239" s="119">
        <v>0</v>
      </c>
      <c r="V239" s="119">
        <v>0</v>
      </c>
      <c r="W239" s="119">
        <v>0</v>
      </c>
      <c r="X239" s="119">
        <v>0</v>
      </c>
      <c r="Y239" s="119">
        <v>0</v>
      </c>
      <c r="Z239" s="119">
        <v>0</v>
      </c>
      <c r="AA239" s="119">
        <v>1</v>
      </c>
      <c r="AB239" s="119">
        <v>0</v>
      </c>
      <c r="AC239" s="119">
        <v>0</v>
      </c>
      <c r="AD239" s="119">
        <v>0</v>
      </c>
      <c r="AE239" s="119">
        <v>0</v>
      </c>
      <c r="AF239" s="119">
        <v>0</v>
      </c>
      <c r="AG239" s="119">
        <v>0</v>
      </c>
      <c r="AH239" s="119">
        <v>0</v>
      </c>
      <c r="AI239" s="119">
        <v>1</v>
      </c>
      <c r="AJ239" s="119">
        <v>0</v>
      </c>
      <c r="AK239" s="119">
        <v>0</v>
      </c>
      <c r="AL239" s="1" t="s">
        <v>2003</v>
      </c>
      <c r="AM239" s="1">
        <v>4</v>
      </c>
      <c r="AN239" s="1">
        <v>1</v>
      </c>
      <c r="AO239" s="1">
        <v>1</v>
      </c>
      <c r="AP239" s="1">
        <v>0</v>
      </c>
    </row>
    <row r="240" spans="1:42" x14ac:dyDescent="0.2">
      <c r="A240" s="1" t="s">
        <v>2674</v>
      </c>
      <c r="B240" s="1" t="s">
        <v>2144</v>
      </c>
      <c r="C240" s="113">
        <v>5.8823529411764705E-2</v>
      </c>
      <c r="D240" s="4">
        <v>17</v>
      </c>
      <c r="E240" s="119">
        <v>1</v>
      </c>
      <c r="F240" s="119">
        <v>0</v>
      </c>
      <c r="G240" s="119">
        <v>0</v>
      </c>
      <c r="H240" s="119">
        <v>0</v>
      </c>
      <c r="I240" s="119">
        <v>0</v>
      </c>
      <c r="J240" s="119">
        <v>0</v>
      </c>
      <c r="K240" s="119">
        <v>1</v>
      </c>
      <c r="L240" s="119">
        <v>0</v>
      </c>
      <c r="M240" s="119">
        <v>0</v>
      </c>
      <c r="N240" s="119">
        <v>0</v>
      </c>
      <c r="O240" s="119">
        <v>0</v>
      </c>
      <c r="P240" s="119">
        <v>0</v>
      </c>
      <c r="Q240" s="119">
        <v>0</v>
      </c>
      <c r="R240" s="119">
        <v>1</v>
      </c>
      <c r="S240" s="119">
        <v>0</v>
      </c>
      <c r="T240" s="119">
        <v>0</v>
      </c>
      <c r="U240" s="119">
        <v>0</v>
      </c>
      <c r="V240" s="119">
        <v>1</v>
      </c>
      <c r="W240" s="119">
        <v>0</v>
      </c>
      <c r="X240" s="119">
        <v>0</v>
      </c>
      <c r="Y240" s="119">
        <v>0</v>
      </c>
      <c r="Z240" s="119">
        <v>0</v>
      </c>
      <c r="AA240" s="119">
        <v>0</v>
      </c>
      <c r="AB240" s="119">
        <v>1</v>
      </c>
      <c r="AC240" s="119">
        <v>0</v>
      </c>
      <c r="AD240" s="119">
        <v>0</v>
      </c>
      <c r="AE240" s="119">
        <v>0</v>
      </c>
      <c r="AF240" s="119">
        <v>0</v>
      </c>
      <c r="AG240" s="119">
        <v>0</v>
      </c>
      <c r="AH240" s="119">
        <v>0</v>
      </c>
      <c r="AI240" s="119">
        <v>0</v>
      </c>
      <c r="AJ240" s="119">
        <v>0</v>
      </c>
      <c r="AK240" s="119">
        <v>0</v>
      </c>
      <c r="AL240" s="1" t="s">
        <v>2036</v>
      </c>
      <c r="AM240" s="1">
        <v>3</v>
      </c>
      <c r="AN240" s="1">
        <v>0</v>
      </c>
      <c r="AO240" s="1">
        <v>0</v>
      </c>
      <c r="AP240" s="1">
        <v>2</v>
      </c>
    </row>
    <row r="241" spans="1:42" x14ac:dyDescent="0.2">
      <c r="A241" s="1" t="s">
        <v>2675</v>
      </c>
      <c r="B241" s="1" t="s">
        <v>2676</v>
      </c>
      <c r="C241" s="113">
        <v>8.3333333333333329E-2</v>
      </c>
      <c r="D241" s="4">
        <v>12</v>
      </c>
      <c r="E241" s="119">
        <v>0</v>
      </c>
      <c r="F241" s="119">
        <v>0</v>
      </c>
      <c r="G241" s="119">
        <v>1</v>
      </c>
      <c r="H241" s="119">
        <v>0</v>
      </c>
      <c r="I241" s="119">
        <v>0</v>
      </c>
      <c r="J241" s="119">
        <v>0</v>
      </c>
      <c r="K241" s="119">
        <v>0</v>
      </c>
      <c r="L241" s="119">
        <v>0</v>
      </c>
      <c r="M241" s="119">
        <v>0</v>
      </c>
      <c r="N241" s="119">
        <v>0</v>
      </c>
      <c r="O241" s="119">
        <v>0</v>
      </c>
      <c r="P241" s="119">
        <v>1</v>
      </c>
      <c r="Q241" s="119">
        <v>0</v>
      </c>
      <c r="R241" s="119">
        <v>0</v>
      </c>
      <c r="S241" s="119">
        <v>0</v>
      </c>
      <c r="T241" s="119">
        <v>0</v>
      </c>
      <c r="U241" s="119">
        <v>0</v>
      </c>
      <c r="V241" s="119">
        <v>0</v>
      </c>
      <c r="W241" s="119">
        <v>0</v>
      </c>
      <c r="X241" s="119">
        <v>0</v>
      </c>
      <c r="Y241" s="119">
        <v>0</v>
      </c>
      <c r="Z241" s="119">
        <v>0</v>
      </c>
      <c r="AA241" s="119">
        <v>0</v>
      </c>
      <c r="AB241" s="119">
        <v>0</v>
      </c>
      <c r="AC241" s="119">
        <v>0</v>
      </c>
      <c r="AD241" s="119">
        <v>0</v>
      </c>
      <c r="AE241" s="119">
        <v>0</v>
      </c>
      <c r="AF241" s="119">
        <v>0</v>
      </c>
      <c r="AG241" s="119">
        <v>0</v>
      </c>
      <c r="AH241" s="119">
        <v>0</v>
      </c>
      <c r="AI241" s="119">
        <v>0</v>
      </c>
      <c r="AJ241" s="119">
        <v>0</v>
      </c>
      <c r="AK241" s="119">
        <v>0</v>
      </c>
      <c r="AL241" s="1" t="s">
        <v>2036</v>
      </c>
      <c r="AM241" s="1">
        <v>2</v>
      </c>
      <c r="AN241" s="1">
        <v>0</v>
      </c>
      <c r="AO241" s="1">
        <v>0</v>
      </c>
      <c r="AP241" s="1">
        <v>0</v>
      </c>
    </row>
    <row r="242" spans="1:42" x14ac:dyDescent="0.2">
      <c r="A242" s="1" t="s">
        <v>2677</v>
      </c>
      <c r="B242" s="1" t="s">
        <v>2147</v>
      </c>
      <c r="C242" s="113">
        <v>9.0909090909090912E-2</v>
      </c>
      <c r="D242" s="4">
        <v>11</v>
      </c>
      <c r="E242" s="119">
        <v>1</v>
      </c>
      <c r="F242" s="119">
        <v>0</v>
      </c>
      <c r="G242" s="119">
        <v>1</v>
      </c>
      <c r="H242" s="119">
        <v>0</v>
      </c>
      <c r="I242" s="119">
        <v>0</v>
      </c>
      <c r="J242" s="119">
        <v>0</v>
      </c>
      <c r="K242" s="119">
        <v>0</v>
      </c>
      <c r="L242" s="119">
        <v>0</v>
      </c>
      <c r="M242" s="119">
        <v>0</v>
      </c>
      <c r="N242" s="119">
        <v>0</v>
      </c>
      <c r="O242" s="119">
        <v>0</v>
      </c>
      <c r="P242" s="119">
        <v>0</v>
      </c>
      <c r="Q242" s="119">
        <v>0</v>
      </c>
      <c r="R242" s="119">
        <v>1</v>
      </c>
      <c r="S242" s="119">
        <v>0</v>
      </c>
      <c r="T242" s="119">
        <v>1</v>
      </c>
      <c r="U242" s="119">
        <v>0</v>
      </c>
      <c r="V242" s="119">
        <v>0</v>
      </c>
      <c r="W242" s="119">
        <v>0</v>
      </c>
      <c r="X242" s="119">
        <v>0</v>
      </c>
      <c r="Y242" s="119">
        <v>0</v>
      </c>
      <c r="Z242" s="119">
        <v>0</v>
      </c>
      <c r="AA242" s="119">
        <v>0</v>
      </c>
      <c r="AB242" s="119">
        <v>0</v>
      </c>
      <c r="AC242" s="119">
        <v>0</v>
      </c>
      <c r="AD242" s="119">
        <v>0</v>
      </c>
      <c r="AE242" s="119">
        <v>1</v>
      </c>
      <c r="AF242" s="119">
        <v>0</v>
      </c>
      <c r="AG242" s="119">
        <v>0</v>
      </c>
      <c r="AH242" s="119">
        <v>0</v>
      </c>
      <c r="AI242" s="119">
        <v>0</v>
      </c>
      <c r="AJ242" s="119">
        <v>0</v>
      </c>
      <c r="AK242" s="119">
        <v>0</v>
      </c>
      <c r="AL242" s="1" t="s">
        <v>1975</v>
      </c>
      <c r="AM242" s="1">
        <v>3</v>
      </c>
      <c r="AN242" s="1">
        <v>0</v>
      </c>
      <c r="AO242" s="1">
        <v>0</v>
      </c>
      <c r="AP242" s="1">
        <v>2</v>
      </c>
    </row>
    <row r="243" spans="1:42" x14ac:dyDescent="0.2">
      <c r="A243" s="1" t="s">
        <v>2678</v>
      </c>
      <c r="B243" s="1" t="s">
        <v>2143</v>
      </c>
      <c r="C243" s="113">
        <v>0.1</v>
      </c>
      <c r="D243" s="4">
        <v>10</v>
      </c>
      <c r="E243" s="119">
        <v>0</v>
      </c>
      <c r="F243" s="119">
        <v>0</v>
      </c>
      <c r="G243" s="119">
        <v>0</v>
      </c>
      <c r="H243" s="119">
        <v>0</v>
      </c>
      <c r="I243" s="119">
        <v>0</v>
      </c>
      <c r="J243" s="119">
        <v>0</v>
      </c>
      <c r="K243" s="119">
        <v>0</v>
      </c>
      <c r="L243" s="119">
        <v>0</v>
      </c>
      <c r="M243" s="119">
        <v>0</v>
      </c>
      <c r="N243" s="119">
        <v>0</v>
      </c>
      <c r="O243" s="119">
        <v>0</v>
      </c>
      <c r="P243" s="119">
        <v>0</v>
      </c>
      <c r="Q243" s="119">
        <v>0</v>
      </c>
      <c r="R243" s="119">
        <v>1</v>
      </c>
      <c r="S243" s="119">
        <v>0</v>
      </c>
      <c r="T243" s="119">
        <v>0</v>
      </c>
      <c r="U243" s="119">
        <v>0</v>
      </c>
      <c r="V243" s="119">
        <v>0</v>
      </c>
      <c r="W243" s="119">
        <v>0</v>
      </c>
      <c r="X243" s="119">
        <v>0</v>
      </c>
      <c r="Y243" s="119">
        <v>1</v>
      </c>
      <c r="Z243" s="119">
        <v>0</v>
      </c>
      <c r="AA243" s="119">
        <v>0</v>
      </c>
      <c r="AB243" s="119">
        <v>0</v>
      </c>
      <c r="AC243" s="119">
        <v>0</v>
      </c>
      <c r="AD243" s="119">
        <v>0</v>
      </c>
      <c r="AE243" s="119">
        <v>0</v>
      </c>
      <c r="AF243" s="119">
        <v>0</v>
      </c>
      <c r="AG243" s="119">
        <v>0</v>
      </c>
      <c r="AH243" s="119">
        <v>1</v>
      </c>
      <c r="AI243" s="119">
        <v>0</v>
      </c>
      <c r="AJ243" s="119">
        <v>0</v>
      </c>
      <c r="AK243" s="119">
        <v>0</v>
      </c>
      <c r="AL243" s="1" t="s">
        <v>2124</v>
      </c>
      <c r="AM243" s="1">
        <v>1</v>
      </c>
      <c r="AN243" s="1">
        <v>1</v>
      </c>
      <c r="AO243" s="1">
        <v>0</v>
      </c>
      <c r="AP243" s="1">
        <v>1</v>
      </c>
    </row>
    <row r="244" spans="1:42" x14ac:dyDescent="0.2">
      <c r="A244" s="1" t="s">
        <v>2679</v>
      </c>
      <c r="B244" s="1" t="s">
        <v>2145</v>
      </c>
      <c r="C244" s="113">
        <v>8.3333333333333329E-2</v>
      </c>
      <c r="D244" s="4">
        <v>12</v>
      </c>
      <c r="E244" s="119">
        <v>0</v>
      </c>
      <c r="F244" s="119">
        <v>1</v>
      </c>
      <c r="G244" s="119">
        <v>0</v>
      </c>
      <c r="H244" s="119">
        <v>0</v>
      </c>
      <c r="I244" s="119">
        <v>0</v>
      </c>
      <c r="J244" s="119">
        <v>0</v>
      </c>
      <c r="K244" s="119">
        <v>0</v>
      </c>
      <c r="L244" s="119">
        <v>0</v>
      </c>
      <c r="M244" s="119">
        <v>0</v>
      </c>
      <c r="N244" s="119">
        <v>0</v>
      </c>
      <c r="O244" s="119">
        <v>0</v>
      </c>
      <c r="P244" s="119">
        <v>0</v>
      </c>
      <c r="Q244" s="119">
        <v>0</v>
      </c>
      <c r="R244" s="119">
        <v>1</v>
      </c>
      <c r="S244" s="119">
        <v>0</v>
      </c>
      <c r="T244" s="119">
        <v>0</v>
      </c>
      <c r="U244" s="119">
        <v>0</v>
      </c>
      <c r="V244" s="119">
        <v>0</v>
      </c>
      <c r="W244" s="119">
        <v>0</v>
      </c>
      <c r="X244" s="119">
        <v>0</v>
      </c>
      <c r="Y244" s="119">
        <v>0</v>
      </c>
      <c r="Z244" s="119">
        <v>0</v>
      </c>
      <c r="AA244" s="119">
        <v>0</v>
      </c>
      <c r="AB244" s="119">
        <v>0</v>
      </c>
      <c r="AC244" s="119">
        <v>0</v>
      </c>
      <c r="AD244" s="119">
        <v>0</v>
      </c>
      <c r="AE244" s="119">
        <v>0</v>
      </c>
      <c r="AF244" s="119">
        <v>0</v>
      </c>
      <c r="AG244" s="119">
        <v>0</v>
      </c>
      <c r="AH244" s="119">
        <v>0</v>
      </c>
      <c r="AI244" s="119">
        <v>0</v>
      </c>
      <c r="AJ244" s="119">
        <v>0</v>
      </c>
      <c r="AK244" s="119">
        <v>0</v>
      </c>
      <c r="AL244" s="1" t="s">
        <v>2036</v>
      </c>
      <c r="AM244" s="1">
        <v>2</v>
      </c>
      <c r="AN244" s="1">
        <v>0</v>
      </c>
      <c r="AO244" s="1">
        <v>0</v>
      </c>
      <c r="AP244" s="1">
        <v>0</v>
      </c>
    </row>
    <row r="245" spans="1:42" x14ac:dyDescent="0.2">
      <c r="A245" s="1" t="s">
        <v>2680</v>
      </c>
      <c r="B245" s="1" t="s">
        <v>2167</v>
      </c>
      <c r="C245" s="113">
        <v>0.14285714285714285</v>
      </c>
      <c r="D245" s="4">
        <v>7</v>
      </c>
      <c r="E245" s="119">
        <v>0</v>
      </c>
      <c r="F245" s="119">
        <v>0</v>
      </c>
      <c r="G245" s="119">
        <v>0</v>
      </c>
      <c r="H245" s="119">
        <v>0</v>
      </c>
      <c r="I245" s="119">
        <v>0</v>
      </c>
      <c r="J245" s="119">
        <v>0</v>
      </c>
      <c r="K245" s="119">
        <v>0</v>
      </c>
      <c r="L245" s="119">
        <v>0</v>
      </c>
      <c r="M245" s="119">
        <v>0</v>
      </c>
      <c r="N245" s="119">
        <v>0</v>
      </c>
      <c r="O245" s="119">
        <v>0</v>
      </c>
      <c r="P245" s="119">
        <v>0</v>
      </c>
      <c r="Q245" s="119">
        <v>0</v>
      </c>
      <c r="R245" s="119">
        <v>0</v>
      </c>
      <c r="S245" s="119">
        <v>0</v>
      </c>
      <c r="T245" s="119">
        <v>0</v>
      </c>
      <c r="U245" s="119">
        <v>0</v>
      </c>
      <c r="V245" s="119">
        <v>0</v>
      </c>
      <c r="W245" s="119">
        <v>0</v>
      </c>
      <c r="X245" s="119">
        <v>0</v>
      </c>
      <c r="Y245" s="119">
        <v>0</v>
      </c>
      <c r="Z245" s="119">
        <v>0</v>
      </c>
      <c r="AA245" s="119">
        <v>0</v>
      </c>
      <c r="AB245" s="119">
        <v>0</v>
      </c>
      <c r="AC245" s="119">
        <v>0</v>
      </c>
      <c r="AD245" s="119">
        <v>0</v>
      </c>
      <c r="AE245" s="119">
        <v>0</v>
      </c>
      <c r="AF245" s="119">
        <v>0</v>
      </c>
      <c r="AG245" s="119">
        <v>0</v>
      </c>
      <c r="AH245" s="119">
        <v>0</v>
      </c>
      <c r="AI245" s="119">
        <v>0</v>
      </c>
      <c r="AJ245" s="119">
        <v>0</v>
      </c>
      <c r="AK245" s="119">
        <v>0</v>
      </c>
      <c r="AL245" s="1" t="s">
        <v>2036</v>
      </c>
      <c r="AM245" s="1">
        <v>0</v>
      </c>
      <c r="AN245" s="1">
        <v>0</v>
      </c>
      <c r="AO245" s="1">
        <v>0</v>
      </c>
      <c r="AP245" s="1">
        <v>0</v>
      </c>
    </row>
    <row r="246" spans="1:42" x14ac:dyDescent="0.2">
      <c r="A246" s="1" t="s">
        <v>2681</v>
      </c>
      <c r="B246" s="1" t="s">
        <v>2155</v>
      </c>
      <c r="C246" s="113">
        <v>0.14285714285714285</v>
      </c>
      <c r="D246" s="4">
        <v>7</v>
      </c>
      <c r="E246" s="119">
        <v>0</v>
      </c>
      <c r="F246" s="119">
        <v>0</v>
      </c>
      <c r="G246" s="119">
        <v>0</v>
      </c>
      <c r="H246" s="119">
        <v>0</v>
      </c>
      <c r="I246" s="119">
        <v>0</v>
      </c>
      <c r="J246" s="119">
        <v>0</v>
      </c>
      <c r="K246" s="119">
        <v>0</v>
      </c>
      <c r="L246" s="119">
        <v>0</v>
      </c>
      <c r="M246" s="119">
        <v>0</v>
      </c>
      <c r="N246" s="119">
        <v>0</v>
      </c>
      <c r="O246" s="119">
        <v>0</v>
      </c>
      <c r="P246" s="119">
        <v>0</v>
      </c>
      <c r="Q246" s="119">
        <v>0</v>
      </c>
      <c r="R246" s="119">
        <v>0</v>
      </c>
      <c r="S246" s="119">
        <v>0</v>
      </c>
      <c r="T246" s="119">
        <v>0</v>
      </c>
      <c r="U246" s="119">
        <v>0</v>
      </c>
      <c r="V246" s="119">
        <v>0</v>
      </c>
      <c r="W246" s="119">
        <v>0</v>
      </c>
      <c r="X246" s="119">
        <v>0</v>
      </c>
      <c r="Y246" s="119">
        <v>0</v>
      </c>
      <c r="Z246" s="119">
        <v>0</v>
      </c>
      <c r="AA246" s="119">
        <v>0</v>
      </c>
      <c r="AB246" s="119">
        <v>0</v>
      </c>
      <c r="AC246" s="119">
        <v>0</v>
      </c>
      <c r="AD246" s="119">
        <v>0</v>
      </c>
      <c r="AE246" s="119">
        <v>0</v>
      </c>
      <c r="AF246" s="119">
        <v>0</v>
      </c>
      <c r="AG246" s="119">
        <v>0</v>
      </c>
      <c r="AH246" s="119">
        <v>0</v>
      </c>
      <c r="AI246" s="119">
        <v>0</v>
      </c>
      <c r="AJ246" s="119">
        <v>0</v>
      </c>
      <c r="AK246" s="119">
        <v>0</v>
      </c>
      <c r="AL246" s="1" t="s">
        <v>2036</v>
      </c>
      <c r="AM246" s="1">
        <v>0</v>
      </c>
      <c r="AN246" s="1">
        <v>0</v>
      </c>
      <c r="AO246" s="1">
        <v>0</v>
      </c>
      <c r="AP246" s="1">
        <v>0</v>
      </c>
    </row>
    <row r="247" spans="1:42" x14ac:dyDescent="0.2">
      <c r="A247" s="1" t="s">
        <v>2682</v>
      </c>
      <c r="B247" s="1" t="s">
        <v>2163</v>
      </c>
      <c r="C247" s="113">
        <v>0.2</v>
      </c>
      <c r="D247" s="4">
        <v>5</v>
      </c>
      <c r="E247" s="119">
        <v>0</v>
      </c>
      <c r="F247" s="119">
        <v>0</v>
      </c>
      <c r="G247" s="119">
        <v>0</v>
      </c>
      <c r="H247" s="119">
        <v>0</v>
      </c>
      <c r="I247" s="119">
        <v>0</v>
      </c>
      <c r="J247" s="119">
        <v>0</v>
      </c>
      <c r="K247" s="119">
        <v>0</v>
      </c>
      <c r="L247" s="119">
        <v>0</v>
      </c>
      <c r="M247" s="119">
        <v>0</v>
      </c>
      <c r="N247" s="119">
        <v>0</v>
      </c>
      <c r="O247" s="119">
        <v>0</v>
      </c>
      <c r="P247" s="119">
        <v>0</v>
      </c>
      <c r="Q247" s="119">
        <v>0</v>
      </c>
      <c r="R247" s="119">
        <v>0</v>
      </c>
      <c r="S247" s="119">
        <v>0</v>
      </c>
      <c r="T247" s="119">
        <v>0</v>
      </c>
      <c r="U247" s="119">
        <v>0</v>
      </c>
      <c r="V247" s="119">
        <v>0</v>
      </c>
      <c r="W247" s="119">
        <v>0</v>
      </c>
      <c r="X247" s="119">
        <v>0</v>
      </c>
      <c r="Y247" s="119">
        <v>0</v>
      </c>
      <c r="Z247" s="119">
        <v>0</v>
      </c>
      <c r="AA247" s="119">
        <v>0</v>
      </c>
      <c r="AB247" s="119">
        <v>0</v>
      </c>
      <c r="AC247" s="119">
        <v>0</v>
      </c>
      <c r="AD247" s="119">
        <v>0</v>
      </c>
      <c r="AE247" s="119">
        <v>0</v>
      </c>
      <c r="AF247" s="119">
        <v>0</v>
      </c>
      <c r="AG247" s="119">
        <v>0</v>
      </c>
      <c r="AH247" s="119">
        <v>0</v>
      </c>
      <c r="AI247" s="119">
        <v>0</v>
      </c>
      <c r="AJ247" s="119">
        <v>0</v>
      </c>
      <c r="AK247" s="119">
        <v>0</v>
      </c>
      <c r="AL247" s="1" t="s">
        <v>2036</v>
      </c>
      <c r="AM247" s="1">
        <v>0</v>
      </c>
      <c r="AN247" s="1">
        <v>0</v>
      </c>
      <c r="AO247" s="1">
        <v>0</v>
      </c>
      <c r="AP247" s="1">
        <v>0</v>
      </c>
    </row>
    <row r="248" spans="1:42" x14ac:dyDescent="0.2">
      <c r="A248" s="1" t="s">
        <v>2683</v>
      </c>
      <c r="B248" s="1" t="s">
        <v>2684</v>
      </c>
      <c r="C248" s="113">
        <v>0.125</v>
      </c>
      <c r="D248" s="4">
        <v>8</v>
      </c>
      <c r="E248" s="119">
        <v>0</v>
      </c>
      <c r="F248" s="119">
        <v>0</v>
      </c>
      <c r="G248" s="119">
        <v>0</v>
      </c>
      <c r="H248" s="119">
        <v>0</v>
      </c>
      <c r="I248" s="119">
        <v>0</v>
      </c>
      <c r="J248" s="119">
        <v>0</v>
      </c>
      <c r="K248" s="119">
        <v>0</v>
      </c>
      <c r="L248" s="119">
        <v>0</v>
      </c>
      <c r="M248" s="119">
        <v>0</v>
      </c>
      <c r="N248" s="119">
        <v>0</v>
      </c>
      <c r="O248" s="119">
        <v>0</v>
      </c>
      <c r="P248" s="119">
        <v>0</v>
      </c>
      <c r="Q248" s="119">
        <v>0</v>
      </c>
      <c r="R248" s="119">
        <v>0</v>
      </c>
      <c r="S248" s="119">
        <v>0</v>
      </c>
      <c r="T248" s="119">
        <v>0</v>
      </c>
      <c r="U248" s="119">
        <v>0</v>
      </c>
      <c r="V248" s="119">
        <v>0</v>
      </c>
      <c r="W248" s="119">
        <v>0</v>
      </c>
      <c r="X248" s="119">
        <v>0</v>
      </c>
      <c r="Y248" s="119">
        <v>0</v>
      </c>
      <c r="Z248" s="119">
        <v>0</v>
      </c>
      <c r="AA248" s="119">
        <v>0</v>
      </c>
      <c r="AB248" s="119">
        <v>0</v>
      </c>
      <c r="AC248" s="119">
        <v>0</v>
      </c>
      <c r="AD248" s="119">
        <v>0</v>
      </c>
      <c r="AE248" s="119">
        <v>0</v>
      </c>
      <c r="AF248" s="119">
        <v>0</v>
      </c>
      <c r="AG248" s="119">
        <v>0</v>
      </c>
      <c r="AH248" s="119">
        <v>0</v>
      </c>
      <c r="AI248" s="119">
        <v>0</v>
      </c>
      <c r="AJ248" s="119">
        <v>0</v>
      </c>
      <c r="AK248" s="119">
        <v>0</v>
      </c>
      <c r="AL248" s="1" t="s">
        <v>2036</v>
      </c>
      <c r="AM248" s="1">
        <v>0</v>
      </c>
      <c r="AN248" s="1">
        <v>0</v>
      </c>
      <c r="AO248" s="1">
        <v>0</v>
      </c>
      <c r="AP248" s="1">
        <v>0</v>
      </c>
    </row>
    <row r="249" spans="1:42" x14ac:dyDescent="0.2">
      <c r="A249" s="1" t="s">
        <v>2685</v>
      </c>
      <c r="B249" s="1" t="s">
        <v>2159</v>
      </c>
      <c r="C249" s="113">
        <v>0.1111111111111111</v>
      </c>
      <c r="D249" s="4">
        <v>9</v>
      </c>
      <c r="E249" s="119">
        <v>0</v>
      </c>
      <c r="F249" s="119">
        <v>0</v>
      </c>
      <c r="G249" s="119">
        <v>0</v>
      </c>
      <c r="H249" s="119">
        <v>0</v>
      </c>
      <c r="I249" s="119">
        <v>0</v>
      </c>
      <c r="J249" s="119">
        <v>0</v>
      </c>
      <c r="K249" s="119">
        <v>0</v>
      </c>
      <c r="L249" s="119">
        <v>0</v>
      </c>
      <c r="M249" s="119">
        <v>0</v>
      </c>
      <c r="N249" s="119">
        <v>0</v>
      </c>
      <c r="O249" s="119">
        <v>0</v>
      </c>
      <c r="P249" s="119">
        <v>0</v>
      </c>
      <c r="Q249" s="119">
        <v>0</v>
      </c>
      <c r="R249" s="119">
        <v>0</v>
      </c>
      <c r="S249" s="119">
        <v>0</v>
      </c>
      <c r="T249" s="119">
        <v>0</v>
      </c>
      <c r="U249" s="119">
        <v>0</v>
      </c>
      <c r="V249" s="119">
        <v>0</v>
      </c>
      <c r="W249" s="119">
        <v>0</v>
      </c>
      <c r="X249" s="119">
        <v>0</v>
      </c>
      <c r="Y249" s="119">
        <v>0</v>
      </c>
      <c r="Z249" s="119">
        <v>0</v>
      </c>
      <c r="AA249" s="119">
        <v>0</v>
      </c>
      <c r="AB249" s="119">
        <v>0</v>
      </c>
      <c r="AC249" s="119">
        <v>0</v>
      </c>
      <c r="AD249" s="119">
        <v>0</v>
      </c>
      <c r="AE249" s="119">
        <v>0</v>
      </c>
      <c r="AF249" s="119">
        <v>0</v>
      </c>
      <c r="AG249" s="119">
        <v>0</v>
      </c>
      <c r="AH249" s="119">
        <v>0</v>
      </c>
      <c r="AI249" s="119">
        <v>0</v>
      </c>
      <c r="AJ249" s="119">
        <v>0</v>
      </c>
      <c r="AK249" s="119">
        <v>0</v>
      </c>
      <c r="AL249" s="1" t="s">
        <v>2036</v>
      </c>
      <c r="AM249" s="1">
        <v>0</v>
      </c>
      <c r="AN249" s="1">
        <v>0</v>
      </c>
      <c r="AO249" s="1">
        <v>0</v>
      </c>
      <c r="AP249" s="1">
        <v>0</v>
      </c>
    </row>
    <row r="250" spans="1:42" x14ac:dyDescent="0.2">
      <c r="A250" s="1" t="s">
        <v>2686</v>
      </c>
      <c r="B250" s="1" t="s">
        <v>2123</v>
      </c>
      <c r="C250" s="113">
        <v>0.2</v>
      </c>
      <c r="D250" s="4">
        <v>5</v>
      </c>
      <c r="E250" s="119">
        <v>0</v>
      </c>
      <c r="F250" s="119">
        <v>1</v>
      </c>
      <c r="G250" s="119">
        <v>0</v>
      </c>
      <c r="H250" s="119">
        <v>0</v>
      </c>
      <c r="I250" s="119">
        <v>0</v>
      </c>
      <c r="J250" s="119">
        <v>0</v>
      </c>
      <c r="K250" s="119">
        <v>0</v>
      </c>
      <c r="L250" s="119">
        <v>0</v>
      </c>
      <c r="M250" s="119">
        <v>0</v>
      </c>
      <c r="N250" s="119">
        <v>0</v>
      </c>
      <c r="O250" s="119">
        <v>0</v>
      </c>
      <c r="P250" s="119">
        <v>0</v>
      </c>
      <c r="Q250" s="119">
        <v>0</v>
      </c>
      <c r="R250" s="119">
        <v>1</v>
      </c>
      <c r="S250" s="119">
        <v>0</v>
      </c>
      <c r="T250" s="119">
        <v>0</v>
      </c>
      <c r="U250" s="119">
        <v>0</v>
      </c>
      <c r="V250" s="119">
        <v>0</v>
      </c>
      <c r="W250" s="119">
        <v>0</v>
      </c>
      <c r="X250" s="119">
        <v>0</v>
      </c>
      <c r="Y250" s="119">
        <v>0</v>
      </c>
      <c r="Z250" s="119">
        <v>0</v>
      </c>
      <c r="AA250" s="119">
        <v>0</v>
      </c>
      <c r="AB250" s="119">
        <v>0</v>
      </c>
      <c r="AC250" s="119">
        <v>0</v>
      </c>
      <c r="AD250" s="119">
        <v>0</v>
      </c>
      <c r="AE250" s="119">
        <v>0</v>
      </c>
      <c r="AF250" s="119">
        <v>0</v>
      </c>
      <c r="AG250" s="119">
        <v>0</v>
      </c>
      <c r="AH250" s="119">
        <v>0</v>
      </c>
      <c r="AI250" s="119">
        <v>0</v>
      </c>
      <c r="AJ250" s="119">
        <v>0</v>
      </c>
      <c r="AK250" s="119">
        <v>0</v>
      </c>
      <c r="AL250" s="1" t="s">
        <v>2124</v>
      </c>
      <c r="AM250" s="1">
        <v>2</v>
      </c>
      <c r="AN250" s="1">
        <v>0</v>
      </c>
      <c r="AO250" s="1">
        <v>0</v>
      </c>
      <c r="AP250" s="1">
        <v>0</v>
      </c>
    </row>
    <row r="251" spans="1:42" x14ac:dyDescent="0.2">
      <c r="A251" s="1" t="s">
        <v>2687</v>
      </c>
      <c r="B251" s="1" t="s">
        <v>2162</v>
      </c>
      <c r="C251" s="113">
        <v>0.16666666666666666</v>
      </c>
      <c r="D251" s="4">
        <v>6</v>
      </c>
      <c r="E251" s="119">
        <v>0</v>
      </c>
      <c r="F251" s="119">
        <v>0</v>
      </c>
      <c r="G251" s="119">
        <v>0</v>
      </c>
      <c r="H251" s="119">
        <v>0</v>
      </c>
      <c r="I251" s="119">
        <v>0</v>
      </c>
      <c r="J251" s="119">
        <v>0</v>
      </c>
      <c r="K251" s="119">
        <v>0</v>
      </c>
      <c r="L251" s="119">
        <v>0</v>
      </c>
      <c r="M251" s="119">
        <v>0</v>
      </c>
      <c r="N251" s="119">
        <v>0</v>
      </c>
      <c r="O251" s="119">
        <v>0</v>
      </c>
      <c r="P251" s="119">
        <v>0</v>
      </c>
      <c r="Q251" s="119">
        <v>0</v>
      </c>
      <c r="R251" s="119">
        <v>0</v>
      </c>
      <c r="S251" s="119">
        <v>0</v>
      </c>
      <c r="T251" s="119">
        <v>0</v>
      </c>
      <c r="U251" s="119">
        <v>0</v>
      </c>
      <c r="V251" s="119">
        <v>0</v>
      </c>
      <c r="W251" s="119">
        <v>0</v>
      </c>
      <c r="X251" s="119">
        <v>0</v>
      </c>
      <c r="Y251" s="119">
        <v>0</v>
      </c>
      <c r="Z251" s="119">
        <v>0</v>
      </c>
      <c r="AA251" s="119">
        <v>0</v>
      </c>
      <c r="AB251" s="119">
        <v>0</v>
      </c>
      <c r="AC251" s="119">
        <v>0</v>
      </c>
      <c r="AD251" s="119">
        <v>0</v>
      </c>
      <c r="AE251" s="119">
        <v>0</v>
      </c>
      <c r="AF251" s="119">
        <v>0</v>
      </c>
      <c r="AG251" s="119">
        <v>0</v>
      </c>
      <c r="AH251" s="119">
        <v>0</v>
      </c>
      <c r="AI251" s="119">
        <v>0</v>
      </c>
      <c r="AJ251" s="119">
        <v>0</v>
      </c>
      <c r="AK251" s="119">
        <v>0</v>
      </c>
      <c r="AL251" s="1" t="s">
        <v>2036</v>
      </c>
      <c r="AM251" s="1">
        <v>0</v>
      </c>
      <c r="AN251" s="1">
        <v>0</v>
      </c>
      <c r="AO251" s="1">
        <v>0</v>
      </c>
      <c r="AP251" s="1">
        <v>0</v>
      </c>
    </row>
    <row r="252" spans="1:42" x14ac:dyDescent="0.2">
      <c r="A252" s="1" t="s">
        <v>2688</v>
      </c>
      <c r="B252" s="1" t="s">
        <v>2158</v>
      </c>
      <c r="C252" s="113">
        <v>0.5</v>
      </c>
      <c r="D252" s="4">
        <v>2</v>
      </c>
      <c r="E252" s="119">
        <v>0</v>
      </c>
      <c r="F252" s="119">
        <v>0</v>
      </c>
      <c r="G252" s="119">
        <v>0</v>
      </c>
      <c r="H252" s="119">
        <v>0</v>
      </c>
      <c r="I252" s="119">
        <v>0</v>
      </c>
      <c r="J252" s="119">
        <v>0</v>
      </c>
      <c r="K252" s="119">
        <v>0</v>
      </c>
      <c r="L252" s="119">
        <v>0</v>
      </c>
      <c r="M252" s="119">
        <v>0</v>
      </c>
      <c r="N252" s="119">
        <v>0</v>
      </c>
      <c r="O252" s="119">
        <v>0</v>
      </c>
      <c r="P252" s="119">
        <v>0</v>
      </c>
      <c r="Q252" s="119">
        <v>0</v>
      </c>
      <c r="R252" s="119">
        <v>0</v>
      </c>
      <c r="S252" s="119">
        <v>0</v>
      </c>
      <c r="T252" s="119">
        <v>0</v>
      </c>
      <c r="U252" s="119">
        <v>0</v>
      </c>
      <c r="V252" s="119">
        <v>0</v>
      </c>
      <c r="W252" s="119">
        <v>0</v>
      </c>
      <c r="X252" s="119">
        <v>0</v>
      </c>
      <c r="Y252" s="119">
        <v>0</v>
      </c>
      <c r="Z252" s="119">
        <v>0</v>
      </c>
      <c r="AA252" s="119">
        <v>0</v>
      </c>
      <c r="AB252" s="119">
        <v>0</v>
      </c>
      <c r="AC252" s="119">
        <v>0</v>
      </c>
      <c r="AD252" s="119">
        <v>0</v>
      </c>
      <c r="AE252" s="119">
        <v>0</v>
      </c>
      <c r="AF252" s="119">
        <v>0</v>
      </c>
      <c r="AG252" s="119">
        <v>0</v>
      </c>
      <c r="AH252" s="119">
        <v>0</v>
      </c>
      <c r="AI252" s="119">
        <v>0</v>
      </c>
      <c r="AJ252" s="119">
        <v>0</v>
      </c>
      <c r="AK252" s="119">
        <v>0</v>
      </c>
      <c r="AL252" s="1" t="s">
        <v>2036</v>
      </c>
      <c r="AM252" s="1">
        <v>0</v>
      </c>
      <c r="AN252" s="1">
        <v>0</v>
      </c>
      <c r="AO252" s="1">
        <v>0</v>
      </c>
      <c r="AP252" s="1">
        <v>0</v>
      </c>
    </row>
    <row r="253" spans="1:42" x14ac:dyDescent="0.2">
      <c r="A253" s="1" t="s">
        <v>2689</v>
      </c>
      <c r="B253" s="1" t="s">
        <v>2153</v>
      </c>
      <c r="C253" s="113">
        <v>0.2</v>
      </c>
      <c r="D253" s="4">
        <v>5</v>
      </c>
      <c r="E253" s="119">
        <v>0</v>
      </c>
      <c r="F253" s="119">
        <v>0</v>
      </c>
      <c r="G253" s="119">
        <v>0</v>
      </c>
      <c r="H253" s="119">
        <v>0</v>
      </c>
      <c r="I253" s="119">
        <v>0</v>
      </c>
      <c r="J253" s="119">
        <v>0</v>
      </c>
      <c r="K253" s="119">
        <v>0</v>
      </c>
      <c r="L253" s="119">
        <v>0</v>
      </c>
      <c r="M253" s="119">
        <v>0</v>
      </c>
      <c r="N253" s="119">
        <v>0</v>
      </c>
      <c r="O253" s="119">
        <v>0</v>
      </c>
      <c r="P253" s="119">
        <v>0</v>
      </c>
      <c r="Q253" s="119">
        <v>0</v>
      </c>
      <c r="R253" s="119">
        <v>1</v>
      </c>
      <c r="S253" s="119">
        <v>0</v>
      </c>
      <c r="T253" s="119">
        <v>0</v>
      </c>
      <c r="U253" s="119">
        <v>0</v>
      </c>
      <c r="V253" s="119">
        <v>0</v>
      </c>
      <c r="W253" s="119">
        <v>0</v>
      </c>
      <c r="X253" s="119">
        <v>0</v>
      </c>
      <c r="Y253" s="119">
        <v>0</v>
      </c>
      <c r="Z253" s="119">
        <v>0</v>
      </c>
      <c r="AA253" s="119">
        <v>0</v>
      </c>
      <c r="AB253" s="119">
        <v>0</v>
      </c>
      <c r="AC253" s="119">
        <v>0</v>
      </c>
      <c r="AD253" s="119">
        <v>0</v>
      </c>
      <c r="AE253" s="119">
        <v>0</v>
      </c>
      <c r="AF253" s="119">
        <v>0</v>
      </c>
      <c r="AG253" s="119">
        <v>0</v>
      </c>
      <c r="AH253" s="119">
        <v>0</v>
      </c>
      <c r="AI253" s="119">
        <v>1</v>
      </c>
      <c r="AJ253" s="119">
        <v>0</v>
      </c>
      <c r="AK253" s="119">
        <v>0</v>
      </c>
      <c r="AL253" s="1" t="s">
        <v>2124</v>
      </c>
      <c r="AM253" s="1">
        <v>1</v>
      </c>
      <c r="AN253" s="1">
        <v>0</v>
      </c>
      <c r="AO253" s="1">
        <v>1</v>
      </c>
      <c r="AP253" s="1">
        <v>0</v>
      </c>
    </row>
    <row r="254" spans="1:42" x14ac:dyDescent="0.2">
      <c r="A254" s="1" t="s">
        <v>2690</v>
      </c>
      <c r="B254" s="1" t="s">
        <v>2691</v>
      </c>
      <c r="C254" s="113">
        <v>0.125</v>
      </c>
      <c r="D254" s="4">
        <v>8</v>
      </c>
      <c r="E254" s="119">
        <v>0</v>
      </c>
      <c r="F254" s="119">
        <v>0</v>
      </c>
      <c r="G254" s="119">
        <v>0</v>
      </c>
      <c r="H254" s="119">
        <v>0</v>
      </c>
      <c r="I254" s="119">
        <v>0</v>
      </c>
      <c r="J254" s="119">
        <v>0</v>
      </c>
      <c r="K254" s="119">
        <v>0</v>
      </c>
      <c r="L254" s="119">
        <v>0</v>
      </c>
      <c r="M254" s="119">
        <v>0</v>
      </c>
      <c r="N254" s="119">
        <v>0</v>
      </c>
      <c r="O254" s="119">
        <v>0</v>
      </c>
      <c r="P254" s="119">
        <v>0</v>
      </c>
      <c r="Q254" s="119">
        <v>0</v>
      </c>
      <c r="R254" s="119">
        <v>0</v>
      </c>
      <c r="S254" s="119">
        <v>0</v>
      </c>
      <c r="T254" s="119">
        <v>0</v>
      </c>
      <c r="U254" s="119">
        <v>0</v>
      </c>
      <c r="V254" s="119">
        <v>0</v>
      </c>
      <c r="W254" s="119">
        <v>0</v>
      </c>
      <c r="X254" s="119">
        <v>0</v>
      </c>
      <c r="Y254" s="119">
        <v>0</v>
      </c>
      <c r="Z254" s="119">
        <v>0</v>
      </c>
      <c r="AA254" s="119">
        <v>0</v>
      </c>
      <c r="AB254" s="119">
        <v>0</v>
      </c>
      <c r="AC254" s="119">
        <v>0</v>
      </c>
      <c r="AD254" s="119">
        <v>0</v>
      </c>
      <c r="AE254" s="119">
        <v>0</v>
      </c>
      <c r="AF254" s="119">
        <v>0</v>
      </c>
      <c r="AG254" s="119">
        <v>0</v>
      </c>
      <c r="AH254" s="119">
        <v>0</v>
      </c>
      <c r="AI254" s="119">
        <v>0</v>
      </c>
      <c r="AJ254" s="119">
        <v>0</v>
      </c>
      <c r="AK254" s="119">
        <v>0</v>
      </c>
      <c r="AL254" s="1" t="s">
        <v>2036</v>
      </c>
      <c r="AM254" s="1">
        <v>0</v>
      </c>
      <c r="AN254" s="1">
        <v>0</v>
      </c>
      <c r="AO254" s="1">
        <v>0</v>
      </c>
      <c r="AP254" s="1">
        <v>0</v>
      </c>
    </row>
    <row r="255" spans="1:42" x14ac:dyDescent="0.2">
      <c r="A255" s="1" t="s">
        <v>2692</v>
      </c>
      <c r="B255" s="1" t="s">
        <v>2693</v>
      </c>
      <c r="C255" s="113">
        <v>0.5</v>
      </c>
      <c r="D255" s="4">
        <v>2</v>
      </c>
      <c r="E255" s="119">
        <v>0</v>
      </c>
      <c r="F255" s="119">
        <v>0</v>
      </c>
      <c r="G255" s="119">
        <v>0</v>
      </c>
      <c r="H255" s="119">
        <v>0</v>
      </c>
      <c r="I255" s="119">
        <v>0</v>
      </c>
      <c r="J255" s="119">
        <v>0</v>
      </c>
      <c r="K255" s="119">
        <v>0</v>
      </c>
      <c r="L255" s="119">
        <v>0</v>
      </c>
      <c r="M255" s="119">
        <v>0</v>
      </c>
      <c r="N255" s="119">
        <v>0</v>
      </c>
      <c r="O255" s="119">
        <v>0</v>
      </c>
      <c r="P255" s="119">
        <v>0</v>
      </c>
      <c r="Q255" s="119">
        <v>0</v>
      </c>
      <c r="R255" s="119">
        <v>0</v>
      </c>
      <c r="S255" s="119">
        <v>0</v>
      </c>
      <c r="T255" s="119">
        <v>0</v>
      </c>
      <c r="U255" s="119">
        <v>1</v>
      </c>
      <c r="V255" s="119">
        <v>0</v>
      </c>
      <c r="W255" s="119">
        <v>0</v>
      </c>
      <c r="X255" s="119">
        <v>0</v>
      </c>
      <c r="Y255" s="119">
        <v>0</v>
      </c>
      <c r="Z255" s="119">
        <v>0</v>
      </c>
      <c r="AA255" s="119">
        <v>0</v>
      </c>
      <c r="AB255" s="119">
        <v>0</v>
      </c>
      <c r="AC255" s="119">
        <v>0</v>
      </c>
      <c r="AD255" s="119">
        <v>0</v>
      </c>
      <c r="AE255" s="119">
        <v>0</v>
      </c>
      <c r="AF255" s="119">
        <v>0</v>
      </c>
      <c r="AG255" s="119">
        <v>0</v>
      </c>
      <c r="AH255" s="119">
        <v>0</v>
      </c>
      <c r="AI255" s="119">
        <v>0</v>
      </c>
      <c r="AJ255" s="119">
        <v>0</v>
      </c>
      <c r="AK255" s="119">
        <v>0</v>
      </c>
      <c r="AL255" s="1" t="s">
        <v>2036</v>
      </c>
      <c r="AM255" s="1">
        <v>0</v>
      </c>
      <c r="AN255" s="1">
        <v>1</v>
      </c>
      <c r="AO255" s="1">
        <v>0</v>
      </c>
      <c r="AP255" s="1">
        <v>0</v>
      </c>
    </row>
    <row r="256" spans="1:42" x14ac:dyDescent="0.2">
      <c r="A256" s="1" t="s">
        <v>2694</v>
      </c>
      <c r="B256" s="1" t="s">
        <v>2177</v>
      </c>
      <c r="C256" s="113">
        <v>0.33333333333333331</v>
      </c>
      <c r="D256" s="4">
        <v>3</v>
      </c>
      <c r="E256" s="119">
        <v>0</v>
      </c>
      <c r="F256" s="119">
        <v>0</v>
      </c>
      <c r="G256" s="119">
        <v>0</v>
      </c>
      <c r="H256" s="119">
        <v>0</v>
      </c>
      <c r="I256" s="119">
        <v>0</v>
      </c>
      <c r="J256" s="119">
        <v>0</v>
      </c>
      <c r="K256" s="119">
        <v>0</v>
      </c>
      <c r="L256" s="119">
        <v>0</v>
      </c>
      <c r="M256" s="119">
        <v>0</v>
      </c>
      <c r="N256" s="119">
        <v>0</v>
      </c>
      <c r="O256" s="119">
        <v>0</v>
      </c>
      <c r="P256" s="119">
        <v>0</v>
      </c>
      <c r="Q256" s="119">
        <v>0</v>
      </c>
      <c r="R256" s="119">
        <v>0</v>
      </c>
      <c r="S256" s="119">
        <v>0</v>
      </c>
      <c r="T256" s="119">
        <v>0</v>
      </c>
      <c r="U256" s="119">
        <v>0</v>
      </c>
      <c r="V256" s="119">
        <v>0</v>
      </c>
      <c r="W256" s="119">
        <v>0</v>
      </c>
      <c r="X256" s="119">
        <v>0</v>
      </c>
      <c r="Y256" s="119">
        <v>0</v>
      </c>
      <c r="Z256" s="119">
        <v>0</v>
      </c>
      <c r="AA256" s="119">
        <v>0</v>
      </c>
      <c r="AB256" s="119">
        <v>0</v>
      </c>
      <c r="AC256" s="119">
        <v>0</v>
      </c>
      <c r="AD256" s="119">
        <v>0</v>
      </c>
      <c r="AE256" s="119">
        <v>0</v>
      </c>
      <c r="AF256" s="119">
        <v>0</v>
      </c>
      <c r="AG256" s="119">
        <v>0</v>
      </c>
      <c r="AH256" s="119">
        <v>0</v>
      </c>
      <c r="AI256" s="119">
        <v>0</v>
      </c>
      <c r="AJ256" s="119">
        <v>0</v>
      </c>
      <c r="AK256" s="119">
        <v>0</v>
      </c>
      <c r="AL256" s="1" t="s">
        <v>2003</v>
      </c>
      <c r="AM256" s="1">
        <v>0</v>
      </c>
      <c r="AN256" s="1">
        <v>0</v>
      </c>
      <c r="AO256" s="1">
        <v>0</v>
      </c>
      <c r="AP256" s="1">
        <v>0</v>
      </c>
    </row>
    <row r="257" spans="1:42" x14ac:dyDescent="0.2">
      <c r="A257" s="1" t="s">
        <v>2707</v>
      </c>
      <c r="B257" s="1" t="s">
        <v>2166</v>
      </c>
      <c r="C257" s="113">
        <v>0</v>
      </c>
      <c r="D257" s="4">
        <v>0</v>
      </c>
      <c r="E257" s="119">
        <v>0</v>
      </c>
      <c r="F257" s="119">
        <v>0</v>
      </c>
      <c r="G257" s="119">
        <v>0</v>
      </c>
      <c r="H257" s="119">
        <v>0</v>
      </c>
      <c r="I257" s="119">
        <v>0</v>
      </c>
      <c r="J257" s="119">
        <v>0</v>
      </c>
      <c r="K257" s="119">
        <v>0</v>
      </c>
      <c r="L257" s="119">
        <v>0</v>
      </c>
      <c r="M257" s="119">
        <v>0</v>
      </c>
      <c r="N257" s="119">
        <v>0</v>
      </c>
      <c r="O257" s="119">
        <v>0</v>
      </c>
      <c r="P257" s="119">
        <v>0</v>
      </c>
      <c r="Q257" s="119">
        <v>0</v>
      </c>
      <c r="R257" s="119">
        <v>0</v>
      </c>
      <c r="S257" s="119">
        <v>0</v>
      </c>
      <c r="T257" s="119">
        <v>0</v>
      </c>
      <c r="U257" s="119">
        <v>0</v>
      </c>
      <c r="V257" s="119">
        <v>0</v>
      </c>
      <c r="W257" s="119">
        <v>0</v>
      </c>
      <c r="X257" s="119">
        <v>0</v>
      </c>
      <c r="Y257" s="119">
        <v>0</v>
      </c>
      <c r="Z257" s="119">
        <v>0</v>
      </c>
      <c r="AA257" s="119">
        <v>0</v>
      </c>
      <c r="AB257" s="119">
        <v>0</v>
      </c>
      <c r="AC257" s="119">
        <v>0</v>
      </c>
      <c r="AD257" s="119">
        <v>0</v>
      </c>
      <c r="AE257" s="119">
        <v>0</v>
      </c>
      <c r="AF257" s="119">
        <v>0</v>
      </c>
      <c r="AG257" s="119">
        <v>0</v>
      </c>
      <c r="AH257" s="119">
        <v>0</v>
      </c>
      <c r="AI257" s="119">
        <v>0</v>
      </c>
      <c r="AJ257" s="119">
        <v>0</v>
      </c>
      <c r="AK257" s="119">
        <v>0</v>
      </c>
      <c r="AL257" s="1" t="s">
        <v>2036</v>
      </c>
      <c r="AM257" s="1">
        <v>0</v>
      </c>
      <c r="AN257" s="1">
        <v>0</v>
      </c>
      <c r="AO257" s="1">
        <v>0</v>
      </c>
      <c r="AP257" s="1">
        <v>0</v>
      </c>
    </row>
    <row r="258" spans="1:42" x14ac:dyDescent="0.2">
      <c r="A258" s="1" t="s">
        <v>2695</v>
      </c>
      <c r="B258" s="1" t="s">
        <v>2696</v>
      </c>
      <c r="C258" s="113">
        <v>1</v>
      </c>
      <c r="D258" s="4">
        <v>1</v>
      </c>
      <c r="E258" s="119">
        <v>0</v>
      </c>
      <c r="F258" s="119">
        <v>0</v>
      </c>
      <c r="G258" s="119">
        <v>0</v>
      </c>
      <c r="H258" s="119">
        <v>0</v>
      </c>
      <c r="I258" s="119">
        <v>0</v>
      </c>
      <c r="J258" s="119">
        <v>0</v>
      </c>
      <c r="K258" s="119">
        <v>0</v>
      </c>
      <c r="L258" s="119">
        <v>0</v>
      </c>
      <c r="M258" s="119">
        <v>0</v>
      </c>
      <c r="N258" s="119">
        <v>0</v>
      </c>
      <c r="O258" s="119">
        <v>0</v>
      </c>
      <c r="P258" s="119">
        <v>0</v>
      </c>
      <c r="Q258" s="119">
        <v>0</v>
      </c>
      <c r="R258" s="119">
        <v>0</v>
      </c>
      <c r="S258" s="119">
        <v>0</v>
      </c>
      <c r="T258" s="119">
        <v>0</v>
      </c>
      <c r="U258" s="119">
        <v>0</v>
      </c>
      <c r="V258" s="119">
        <v>0</v>
      </c>
      <c r="W258" s="119">
        <v>0</v>
      </c>
      <c r="X258" s="119">
        <v>0</v>
      </c>
      <c r="Y258" s="119">
        <v>0</v>
      </c>
      <c r="Z258" s="119">
        <v>0</v>
      </c>
      <c r="AA258" s="119">
        <v>0</v>
      </c>
      <c r="AB258" s="119">
        <v>0</v>
      </c>
      <c r="AC258" s="119">
        <v>0</v>
      </c>
      <c r="AD258" s="119">
        <v>0</v>
      </c>
      <c r="AE258" s="119">
        <v>0</v>
      </c>
      <c r="AF258" s="119">
        <v>0</v>
      </c>
      <c r="AG258" s="119">
        <v>0</v>
      </c>
      <c r="AH258" s="119">
        <v>0</v>
      </c>
      <c r="AI258" s="119">
        <v>0</v>
      </c>
      <c r="AJ258" s="119">
        <v>0</v>
      </c>
      <c r="AK258" s="119">
        <v>0</v>
      </c>
      <c r="AL258" s="1" t="s">
        <v>2036</v>
      </c>
      <c r="AM258" s="1">
        <v>0</v>
      </c>
      <c r="AN258" s="1">
        <v>0</v>
      </c>
      <c r="AO258" s="1">
        <v>0</v>
      </c>
      <c r="AP258" s="1">
        <v>0</v>
      </c>
    </row>
    <row r="259" spans="1:42" x14ac:dyDescent="0.2">
      <c r="A259" s="1" t="s">
        <v>2697</v>
      </c>
      <c r="B259" s="1" t="s">
        <v>2176</v>
      </c>
      <c r="C259" s="113">
        <v>0.25</v>
      </c>
      <c r="D259" s="4">
        <v>4</v>
      </c>
      <c r="E259" s="119">
        <v>0</v>
      </c>
      <c r="F259" s="119">
        <v>0</v>
      </c>
      <c r="G259" s="119">
        <v>0</v>
      </c>
      <c r="H259" s="119">
        <v>0</v>
      </c>
      <c r="I259" s="119">
        <v>0</v>
      </c>
      <c r="J259" s="119">
        <v>0</v>
      </c>
      <c r="K259" s="119">
        <v>0</v>
      </c>
      <c r="L259" s="119">
        <v>0</v>
      </c>
      <c r="M259" s="119">
        <v>0</v>
      </c>
      <c r="N259" s="119">
        <v>0</v>
      </c>
      <c r="O259" s="119">
        <v>0</v>
      </c>
      <c r="P259" s="119">
        <v>0</v>
      </c>
      <c r="Q259" s="119">
        <v>0</v>
      </c>
      <c r="R259" s="119">
        <v>0</v>
      </c>
      <c r="S259" s="119">
        <v>0</v>
      </c>
      <c r="T259" s="119">
        <v>0</v>
      </c>
      <c r="U259" s="119">
        <v>0</v>
      </c>
      <c r="V259" s="119">
        <v>0</v>
      </c>
      <c r="W259" s="119">
        <v>0</v>
      </c>
      <c r="X259" s="119">
        <v>0</v>
      </c>
      <c r="Y259" s="119">
        <v>0</v>
      </c>
      <c r="Z259" s="119">
        <v>0</v>
      </c>
      <c r="AA259" s="119">
        <v>0</v>
      </c>
      <c r="AB259" s="119">
        <v>0</v>
      </c>
      <c r="AC259" s="119">
        <v>0</v>
      </c>
      <c r="AD259" s="119">
        <v>0</v>
      </c>
      <c r="AE259" s="119">
        <v>0</v>
      </c>
      <c r="AF259" s="119">
        <v>0</v>
      </c>
      <c r="AG259" s="119">
        <v>0</v>
      </c>
      <c r="AH259" s="119">
        <v>0</v>
      </c>
      <c r="AI259" s="119">
        <v>0</v>
      </c>
      <c r="AJ259" s="119">
        <v>0</v>
      </c>
      <c r="AK259" s="119">
        <v>0</v>
      </c>
      <c r="AL259" s="1" t="s">
        <v>2003</v>
      </c>
      <c r="AM259" s="1">
        <v>0</v>
      </c>
      <c r="AN259" s="1">
        <v>0</v>
      </c>
      <c r="AO259" s="1">
        <v>0</v>
      </c>
      <c r="AP259" s="1">
        <v>0</v>
      </c>
    </row>
    <row r="260" spans="1:42" x14ac:dyDescent="0.2">
      <c r="A260" s="1" t="s">
        <v>2698</v>
      </c>
      <c r="B260" s="1" t="s">
        <v>2165</v>
      </c>
      <c r="C260" s="113">
        <v>1</v>
      </c>
      <c r="D260" s="4">
        <v>1</v>
      </c>
      <c r="E260" s="119">
        <v>0</v>
      </c>
      <c r="F260" s="119">
        <v>0</v>
      </c>
      <c r="G260" s="119">
        <v>1</v>
      </c>
      <c r="H260" s="119">
        <v>0</v>
      </c>
      <c r="I260" s="119">
        <v>0</v>
      </c>
      <c r="J260" s="119">
        <v>0</v>
      </c>
      <c r="K260" s="119">
        <v>0</v>
      </c>
      <c r="L260" s="119">
        <v>0</v>
      </c>
      <c r="M260" s="119">
        <v>0</v>
      </c>
      <c r="N260" s="119">
        <v>0</v>
      </c>
      <c r="O260" s="119">
        <v>0</v>
      </c>
      <c r="P260" s="119">
        <v>0</v>
      </c>
      <c r="Q260" s="119">
        <v>0</v>
      </c>
      <c r="R260" s="119">
        <v>0</v>
      </c>
      <c r="S260" s="119">
        <v>0</v>
      </c>
      <c r="T260" s="119">
        <v>0</v>
      </c>
      <c r="U260" s="119">
        <v>0</v>
      </c>
      <c r="V260" s="119">
        <v>0</v>
      </c>
      <c r="W260" s="119">
        <v>0</v>
      </c>
      <c r="X260" s="119">
        <v>0</v>
      </c>
      <c r="Y260" s="119">
        <v>0</v>
      </c>
      <c r="Z260" s="119">
        <v>0</v>
      </c>
      <c r="AA260" s="119">
        <v>0</v>
      </c>
      <c r="AB260" s="119">
        <v>0</v>
      </c>
      <c r="AC260" s="119">
        <v>0</v>
      </c>
      <c r="AD260" s="119">
        <v>0</v>
      </c>
      <c r="AE260" s="119">
        <v>0</v>
      </c>
      <c r="AF260" s="119">
        <v>0</v>
      </c>
      <c r="AG260" s="119">
        <v>0</v>
      </c>
      <c r="AH260" s="119">
        <v>0</v>
      </c>
      <c r="AI260" s="119">
        <v>0</v>
      </c>
      <c r="AJ260" s="119">
        <v>0</v>
      </c>
      <c r="AK260" s="119">
        <v>0</v>
      </c>
      <c r="AL260" s="1" t="s">
        <v>2036</v>
      </c>
      <c r="AM260" s="1">
        <v>1</v>
      </c>
      <c r="AN260" s="1">
        <v>0</v>
      </c>
      <c r="AO260" s="1">
        <v>0</v>
      </c>
      <c r="AP260" s="1">
        <v>0</v>
      </c>
    </row>
    <row r="261" spans="1:42" x14ac:dyDescent="0.2">
      <c r="A261" s="1" t="s">
        <v>2708</v>
      </c>
      <c r="B261" s="1" t="s">
        <v>2168</v>
      </c>
      <c r="C261" s="113">
        <v>0</v>
      </c>
      <c r="D261" s="4">
        <v>0</v>
      </c>
      <c r="E261" s="119">
        <v>0</v>
      </c>
      <c r="F261" s="119">
        <v>0</v>
      </c>
      <c r="G261" s="119">
        <v>0</v>
      </c>
      <c r="H261" s="119">
        <v>0</v>
      </c>
      <c r="I261" s="119">
        <v>0</v>
      </c>
      <c r="J261" s="119">
        <v>0</v>
      </c>
      <c r="K261" s="119">
        <v>0</v>
      </c>
      <c r="L261" s="119">
        <v>0</v>
      </c>
      <c r="M261" s="119">
        <v>0</v>
      </c>
      <c r="N261" s="119">
        <v>0</v>
      </c>
      <c r="O261" s="119">
        <v>0</v>
      </c>
      <c r="P261" s="119">
        <v>0</v>
      </c>
      <c r="Q261" s="119">
        <v>0</v>
      </c>
      <c r="R261" s="119">
        <v>0</v>
      </c>
      <c r="S261" s="119">
        <v>0</v>
      </c>
      <c r="T261" s="119">
        <v>0</v>
      </c>
      <c r="U261" s="119">
        <v>0</v>
      </c>
      <c r="V261" s="119">
        <v>0</v>
      </c>
      <c r="W261" s="119">
        <v>0</v>
      </c>
      <c r="X261" s="119">
        <v>0</v>
      </c>
      <c r="Y261" s="119">
        <v>0</v>
      </c>
      <c r="Z261" s="119">
        <v>0</v>
      </c>
      <c r="AA261" s="119">
        <v>0</v>
      </c>
      <c r="AB261" s="119">
        <v>0</v>
      </c>
      <c r="AC261" s="119">
        <v>0</v>
      </c>
      <c r="AD261" s="119">
        <v>0</v>
      </c>
      <c r="AE261" s="119">
        <v>0</v>
      </c>
      <c r="AF261" s="119">
        <v>0</v>
      </c>
      <c r="AG261" s="119">
        <v>0</v>
      </c>
      <c r="AH261" s="119">
        <v>0</v>
      </c>
      <c r="AI261" s="119">
        <v>0</v>
      </c>
      <c r="AJ261" s="119">
        <v>0</v>
      </c>
      <c r="AK261" s="119">
        <v>0</v>
      </c>
      <c r="AL261" s="1" t="s">
        <v>2036</v>
      </c>
      <c r="AM261" s="1">
        <v>0</v>
      </c>
      <c r="AN261" s="1">
        <v>0</v>
      </c>
      <c r="AO261" s="1">
        <v>0</v>
      </c>
      <c r="AP261" s="1">
        <v>0</v>
      </c>
    </row>
    <row r="262" spans="1:42" x14ac:dyDescent="0.2">
      <c r="A262" s="1" t="s">
        <v>2699</v>
      </c>
      <c r="B262" s="1" t="s">
        <v>2700</v>
      </c>
      <c r="C262" s="113">
        <v>0.5</v>
      </c>
      <c r="D262" s="4">
        <v>2</v>
      </c>
      <c r="E262" s="119">
        <v>0</v>
      </c>
      <c r="F262" s="119">
        <v>0</v>
      </c>
      <c r="G262" s="119">
        <v>0</v>
      </c>
      <c r="H262" s="119">
        <v>0</v>
      </c>
      <c r="I262" s="119">
        <v>0</v>
      </c>
      <c r="J262" s="119">
        <v>0</v>
      </c>
      <c r="K262" s="119">
        <v>0</v>
      </c>
      <c r="L262" s="119">
        <v>0</v>
      </c>
      <c r="M262" s="119">
        <v>0</v>
      </c>
      <c r="N262" s="119">
        <v>0</v>
      </c>
      <c r="O262" s="119">
        <v>0</v>
      </c>
      <c r="P262" s="119">
        <v>0</v>
      </c>
      <c r="Q262" s="119">
        <v>0</v>
      </c>
      <c r="R262" s="119">
        <v>0</v>
      </c>
      <c r="S262" s="119">
        <v>0</v>
      </c>
      <c r="T262" s="119">
        <v>0</v>
      </c>
      <c r="U262" s="119">
        <v>0</v>
      </c>
      <c r="V262" s="119">
        <v>0</v>
      </c>
      <c r="W262" s="119">
        <v>0</v>
      </c>
      <c r="X262" s="119">
        <v>0</v>
      </c>
      <c r="Y262" s="119">
        <v>0</v>
      </c>
      <c r="Z262" s="119">
        <v>0</v>
      </c>
      <c r="AA262" s="119">
        <v>0</v>
      </c>
      <c r="AB262" s="119">
        <v>0</v>
      </c>
      <c r="AC262" s="119">
        <v>0</v>
      </c>
      <c r="AD262" s="119">
        <v>0</v>
      </c>
      <c r="AE262" s="119">
        <v>0</v>
      </c>
      <c r="AF262" s="119">
        <v>0</v>
      </c>
      <c r="AG262" s="119">
        <v>0</v>
      </c>
      <c r="AH262" s="119">
        <v>0</v>
      </c>
      <c r="AI262" s="119">
        <v>0</v>
      </c>
      <c r="AJ262" s="119">
        <v>0</v>
      </c>
      <c r="AK262" s="119">
        <v>0</v>
      </c>
      <c r="AL262" s="1" t="s">
        <v>2124</v>
      </c>
      <c r="AM262" s="1">
        <v>0</v>
      </c>
      <c r="AN262" s="1">
        <v>0</v>
      </c>
      <c r="AO262" s="1">
        <v>0</v>
      </c>
      <c r="AP262" s="1">
        <v>0</v>
      </c>
    </row>
    <row r="263" spans="1:42" x14ac:dyDescent="0.2">
      <c r="A263" s="1" t="s">
        <v>2701</v>
      </c>
      <c r="B263" s="1" t="s">
        <v>2170</v>
      </c>
      <c r="C263" s="113">
        <v>1</v>
      </c>
      <c r="D263" s="4">
        <v>1</v>
      </c>
      <c r="E263" s="119">
        <v>0</v>
      </c>
      <c r="F263" s="119">
        <v>0</v>
      </c>
      <c r="G263" s="119">
        <v>0</v>
      </c>
      <c r="H263" s="119">
        <v>0</v>
      </c>
      <c r="I263" s="119">
        <v>0</v>
      </c>
      <c r="J263" s="119">
        <v>0</v>
      </c>
      <c r="K263" s="119">
        <v>0</v>
      </c>
      <c r="L263" s="119">
        <v>0</v>
      </c>
      <c r="M263" s="119">
        <v>0</v>
      </c>
      <c r="N263" s="119">
        <v>0</v>
      </c>
      <c r="O263" s="119">
        <v>0</v>
      </c>
      <c r="P263" s="119">
        <v>0</v>
      </c>
      <c r="Q263" s="119">
        <v>0</v>
      </c>
      <c r="R263" s="119">
        <v>0</v>
      </c>
      <c r="S263" s="119">
        <v>0</v>
      </c>
      <c r="T263" s="119">
        <v>0</v>
      </c>
      <c r="U263" s="119">
        <v>0</v>
      </c>
      <c r="V263" s="119">
        <v>0</v>
      </c>
      <c r="W263" s="119">
        <v>0</v>
      </c>
      <c r="X263" s="119">
        <v>0</v>
      </c>
      <c r="Y263" s="119">
        <v>0</v>
      </c>
      <c r="Z263" s="119">
        <v>0</v>
      </c>
      <c r="AA263" s="119">
        <v>0</v>
      </c>
      <c r="AB263" s="119">
        <v>0</v>
      </c>
      <c r="AC263" s="119">
        <v>0</v>
      </c>
      <c r="AD263" s="119">
        <v>0</v>
      </c>
      <c r="AE263" s="119">
        <v>0</v>
      </c>
      <c r="AF263" s="119">
        <v>0</v>
      </c>
      <c r="AG263" s="119">
        <v>0</v>
      </c>
      <c r="AH263" s="119">
        <v>0</v>
      </c>
      <c r="AI263" s="119">
        <v>0</v>
      </c>
      <c r="AJ263" s="119">
        <v>0</v>
      </c>
      <c r="AK263" s="119">
        <v>0</v>
      </c>
      <c r="AL263" s="1" t="s">
        <v>2029</v>
      </c>
      <c r="AM263" s="1">
        <v>0</v>
      </c>
      <c r="AN263" s="1">
        <v>0</v>
      </c>
      <c r="AO263" s="1">
        <v>0</v>
      </c>
      <c r="AP263" s="1">
        <v>0</v>
      </c>
    </row>
    <row r="264" spans="1:42" x14ac:dyDescent="0.2">
      <c r="A264" s="1" t="s">
        <v>2702</v>
      </c>
      <c r="B264" s="1" t="s">
        <v>2703</v>
      </c>
      <c r="C264" s="113">
        <v>1</v>
      </c>
      <c r="D264" s="4">
        <v>1</v>
      </c>
      <c r="E264" s="119">
        <v>0</v>
      </c>
      <c r="F264" s="119">
        <v>1</v>
      </c>
      <c r="G264" s="119">
        <v>0</v>
      </c>
      <c r="H264" s="119">
        <v>0</v>
      </c>
      <c r="I264" s="119">
        <v>0</v>
      </c>
      <c r="J264" s="119">
        <v>0</v>
      </c>
      <c r="K264" s="119">
        <v>0</v>
      </c>
      <c r="L264" s="119">
        <v>0</v>
      </c>
      <c r="M264" s="119">
        <v>0</v>
      </c>
      <c r="N264" s="119">
        <v>0</v>
      </c>
      <c r="O264" s="119">
        <v>0</v>
      </c>
      <c r="P264" s="119">
        <v>0</v>
      </c>
      <c r="Q264" s="119">
        <v>0</v>
      </c>
      <c r="R264" s="119">
        <v>0</v>
      </c>
      <c r="S264" s="119">
        <v>0</v>
      </c>
      <c r="T264" s="119">
        <v>0</v>
      </c>
      <c r="U264" s="119">
        <v>0</v>
      </c>
      <c r="V264" s="119">
        <v>0</v>
      </c>
      <c r="W264" s="119">
        <v>0</v>
      </c>
      <c r="X264" s="119">
        <v>0</v>
      </c>
      <c r="Y264" s="119">
        <v>0</v>
      </c>
      <c r="Z264" s="119">
        <v>0</v>
      </c>
      <c r="AA264" s="119">
        <v>0</v>
      </c>
      <c r="AB264" s="119">
        <v>0</v>
      </c>
      <c r="AC264" s="119">
        <v>0</v>
      </c>
      <c r="AD264" s="119">
        <v>0</v>
      </c>
      <c r="AE264" s="119">
        <v>0</v>
      </c>
      <c r="AF264" s="119">
        <v>0</v>
      </c>
      <c r="AG264" s="119">
        <v>0</v>
      </c>
      <c r="AH264" s="119">
        <v>0</v>
      </c>
      <c r="AI264" s="119">
        <v>0</v>
      </c>
      <c r="AJ264" s="119">
        <v>0</v>
      </c>
      <c r="AK264" s="119">
        <v>0</v>
      </c>
      <c r="AL264" s="1" t="s">
        <v>1995</v>
      </c>
      <c r="AM264" s="1">
        <v>1</v>
      </c>
      <c r="AN264" s="1">
        <v>0</v>
      </c>
      <c r="AO264" s="1">
        <v>0</v>
      </c>
      <c r="AP264" s="1">
        <v>0</v>
      </c>
    </row>
  </sheetData>
  <conditionalFormatting sqref="E5:AK262">
    <cfRule type="colorScale" priority="6">
      <colorScale>
        <cfvo type="min"/>
        <cfvo type="percentile" val="50"/>
        <cfvo type="max"/>
        <color rgb="FFF8696B"/>
        <color rgb="FFFFEB84"/>
        <color rgb="FF63BE7B"/>
      </colorScale>
    </cfRule>
  </conditionalFormatting>
  <conditionalFormatting sqref="E3:AK3">
    <cfRule type="dataBar" priority="3">
      <dataBar>
        <cfvo type="min"/>
        <cfvo type="max"/>
        <color rgb="FF63C384"/>
      </dataBar>
      <extLst>
        <ext xmlns:x14="http://schemas.microsoft.com/office/spreadsheetml/2009/9/main" uri="{B025F937-C7B1-47D3-B67F-A62EFF666E3E}">
          <x14:id>{A87A8C8C-E973-4934-903E-A5134FD3C2E9}</x14:id>
        </ext>
      </extLst>
    </cfRule>
  </conditionalFormatting>
  <conditionalFormatting sqref="AM3:AP3">
    <cfRule type="dataBar" priority="2">
      <dataBar>
        <cfvo type="min"/>
        <cfvo type="max"/>
        <color rgb="FF63C384"/>
      </dataBar>
      <extLst>
        <ext xmlns:x14="http://schemas.microsoft.com/office/spreadsheetml/2009/9/main" uri="{B025F937-C7B1-47D3-B67F-A62EFF666E3E}">
          <x14:id>{DD51ECEE-D26F-41FB-B6EC-F092A7DD9D91}</x14:id>
        </ext>
      </extLst>
    </cfRule>
  </conditionalFormatting>
  <conditionalFormatting sqref="E263:AK264">
    <cfRule type="colorScale" priority="1">
      <colorScale>
        <cfvo type="min"/>
        <cfvo type="percentile" val="50"/>
        <cfvo type="max"/>
        <color rgb="FFF8696B"/>
        <color rgb="FFFFEB84"/>
        <color rgb="FF63BE7B"/>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A87A8C8C-E973-4934-903E-A5134FD3C2E9}">
            <x14:dataBar minLength="0" maxLength="100" border="1" negativeBarBorderColorSameAsPositive="0">
              <x14:cfvo type="autoMin"/>
              <x14:cfvo type="autoMax"/>
              <x14:borderColor rgb="FF63C384"/>
              <x14:negativeFillColor rgb="FFFF0000"/>
              <x14:negativeBorderColor rgb="FFFF0000"/>
              <x14:axisColor rgb="FF000000"/>
            </x14:dataBar>
          </x14:cfRule>
          <xm:sqref>E3:AK3</xm:sqref>
        </x14:conditionalFormatting>
        <x14:conditionalFormatting xmlns:xm="http://schemas.microsoft.com/office/excel/2006/main">
          <x14:cfRule type="dataBar" id="{DD51ECEE-D26F-41FB-B6EC-F092A7DD9D91}">
            <x14:dataBar minLength="0" maxLength="100" border="1" negativeBarBorderColorSameAsPositive="0">
              <x14:cfvo type="autoMin"/>
              <x14:cfvo type="autoMax"/>
              <x14:borderColor rgb="FF63C384"/>
              <x14:negativeFillColor rgb="FFFF0000"/>
              <x14:negativeBorderColor rgb="FFFF0000"/>
              <x14:axisColor rgb="FF000000"/>
            </x14:dataBar>
          </x14:cfRule>
          <xm:sqref>AM3:AP3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Z37"/>
  <sheetViews>
    <sheetView zoomScale="90" zoomScaleNormal="90" workbookViewId="0">
      <selection activeCell="P15" sqref="P15"/>
    </sheetView>
  </sheetViews>
  <sheetFormatPr defaultRowHeight="12.75" x14ac:dyDescent="0.2"/>
  <cols>
    <col min="1" max="1" width="9.140625" style="1"/>
    <col min="2" max="2" width="24.5703125" style="1" bestFit="1" customWidth="1"/>
    <col min="3" max="13" width="16.140625" style="1" customWidth="1"/>
    <col min="14" max="14" width="3.85546875" style="1" customWidth="1"/>
    <col min="15" max="15" width="9.140625" style="1"/>
    <col min="16" max="18" width="13.5703125" style="1" customWidth="1"/>
    <col min="19" max="19" width="16" style="1" customWidth="1"/>
    <col min="20" max="20" width="14.5703125" style="1" customWidth="1"/>
    <col min="21" max="23" width="13.5703125" style="1" customWidth="1"/>
    <col min="24" max="24" width="14.5703125" style="1" customWidth="1"/>
    <col min="25" max="25" width="13.5703125" style="1" customWidth="1"/>
    <col min="26" max="26" width="10.5703125" style="1" customWidth="1"/>
    <col min="27" max="16384" width="9.140625" style="1"/>
  </cols>
  <sheetData>
    <row r="1" spans="2:26" ht="30" customHeight="1" x14ac:dyDescent="0.2"/>
    <row r="2" spans="2:26" ht="63.75" x14ac:dyDescent="0.2">
      <c r="B2" s="252" t="s">
        <v>1972</v>
      </c>
      <c r="C2" s="253" t="s">
        <v>2286</v>
      </c>
      <c r="D2" s="253" t="s">
        <v>2036</v>
      </c>
      <c r="E2" s="253" t="s">
        <v>1978</v>
      </c>
      <c r="F2" s="253" t="s">
        <v>2287</v>
      </c>
      <c r="G2" s="253" t="s">
        <v>1975</v>
      </c>
      <c r="H2" s="253" t="s">
        <v>1995</v>
      </c>
      <c r="I2" s="253" t="s">
        <v>1977</v>
      </c>
      <c r="J2" s="253" t="s">
        <v>2288</v>
      </c>
      <c r="K2" s="253" t="s">
        <v>2289</v>
      </c>
      <c r="L2" s="253" t="s">
        <v>2290</v>
      </c>
      <c r="M2" s="252" t="s">
        <v>2224</v>
      </c>
      <c r="O2" s="252"/>
      <c r="P2" s="253" t="s">
        <v>2286</v>
      </c>
      <c r="Q2" s="253" t="s">
        <v>2036</v>
      </c>
      <c r="R2" s="253" t="s">
        <v>1978</v>
      </c>
      <c r="S2" s="253" t="s">
        <v>2287</v>
      </c>
      <c r="T2" s="253" t="s">
        <v>1975</v>
      </c>
      <c r="U2" s="253" t="s">
        <v>1995</v>
      </c>
      <c r="V2" s="253" t="s">
        <v>1977</v>
      </c>
      <c r="W2" s="253" t="s">
        <v>2288</v>
      </c>
      <c r="X2" s="253" t="s">
        <v>2289</v>
      </c>
      <c r="Y2" s="253" t="s">
        <v>2290</v>
      </c>
      <c r="Z2" s="252" t="s">
        <v>2224</v>
      </c>
    </row>
    <row r="3" spans="2:26" x14ac:dyDescent="0.2">
      <c r="B3" s="1" t="s">
        <v>2193</v>
      </c>
      <c r="C3" s="4">
        <v>451</v>
      </c>
      <c r="D3" s="4">
        <v>332</v>
      </c>
      <c r="E3" s="4">
        <v>2246</v>
      </c>
      <c r="F3" s="4">
        <v>8828</v>
      </c>
      <c r="G3" s="4">
        <v>8026</v>
      </c>
      <c r="H3" s="4">
        <v>7565</v>
      </c>
      <c r="I3" s="4">
        <v>7322</v>
      </c>
      <c r="J3" s="4">
        <v>12426</v>
      </c>
      <c r="K3" s="4">
        <v>7516</v>
      </c>
      <c r="L3" s="4">
        <v>4345</v>
      </c>
      <c r="M3" s="250">
        <v>59057</v>
      </c>
      <c r="N3" s="250"/>
      <c r="P3" s="4">
        <v>820000</v>
      </c>
      <c r="Q3" s="4">
        <v>390588.23529411765</v>
      </c>
      <c r="R3" s="4">
        <v>756228.95622895623</v>
      </c>
      <c r="S3" s="4">
        <v>835589.20965451968</v>
      </c>
      <c r="T3" s="4">
        <v>1507230.0469483568</v>
      </c>
      <c r="U3" s="4">
        <v>1907944.5145018916</v>
      </c>
      <c r="V3" s="4">
        <v>1441338.5826771655</v>
      </c>
      <c r="W3" s="4">
        <v>695549.95801847184</v>
      </c>
      <c r="X3" s="4">
        <v>2679500.8912655972</v>
      </c>
      <c r="Y3" s="4">
        <v>931404.07288317254</v>
      </c>
      <c r="Z3" s="4">
        <v>1080838.2137628112</v>
      </c>
    </row>
    <row r="4" spans="2:26" x14ac:dyDescent="0.2">
      <c r="B4" s="1" t="s">
        <v>2180</v>
      </c>
      <c r="C4" s="4">
        <v>272</v>
      </c>
      <c r="D4" s="4">
        <v>114</v>
      </c>
      <c r="E4" s="4">
        <v>888</v>
      </c>
      <c r="F4" s="4">
        <v>2150</v>
      </c>
      <c r="G4" s="4">
        <v>3964</v>
      </c>
      <c r="H4" s="4">
        <v>27297</v>
      </c>
      <c r="I4" s="4">
        <v>1170</v>
      </c>
      <c r="J4" s="4">
        <v>11760</v>
      </c>
      <c r="K4" s="4">
        <v>832</v>
      </c>
      <c r="L4" s="4">
        <v>718</v>
      </c>
      <c r="M4" s="250">
        <v>49165</v>
      </c>
      <c r="N4" s="250"/>
      <c r="P4" s="4">
        <v>725333.33333333337</v>
      </c>
      <c r="Q4" s="4">
        <v>570000</v>
      </c>
      <c r="R4" s="4">
        <v>1443902.4390243902</v>
      </c>
      <c r="S4" s="4">
        <v>788990.82568807341</v>
      </c>
      <c r="T4" s="4">
        <v>2318128.65497076</v>
      </c>
      <c r="U4" s="4">
        <v>7923657.4746008711</v>
      </c>
      <c r="V4" s="4">
        <v>1225130.8900523561</v>
      </c>
      <c r="W4" s="4">
        <v>1178947.3684210526</v>
      </c>
      <c r="X4" s="4">
        <v>1733333.3333333335</v>
      </c>
      <c r="Y4" s="4">
        <v>820571.42857142864</v>
      </c>
      <c r="Z4" s="4">
        <v>2302271.1308826972</v>
      </c>
    </row>
    <row r="5" spans="2:26" x14ac:dyDescent="0.2">
      <c r="B5" s="1" t="s">
        <v>2181</v>
      </c>
      <c r="C5" s="4">
        <v>289</v>
      </c>
      <c r="D5" s="4">
        <v>323</v>
      </c>
      <c r="E5" s="4">
        <v>1112</v>
      </c>
      <c r="F5" s="4">
        <v>4074</v>
      </c>
      <c r="G5" s="4">
        <v>4531</v>
      </c>
      <c r="H5" s="4">
        <v>2103</v>
      </c>
      <c r="I5" s="4">
        <v>3856</v>
      </c>
      <c r="J5" s="4">
        <v>8814</v>
      </c>
      <c r="K5" s="4">
        <v>5005</v>
      </c>
      <c r="L5" s="4">
        <v>2175</v>
      </c>
      <c r="M5" s="250">
        <v>32283</v>
      </c>
      <c r="N5" s="250"/>
      <c r="P5" s="4">
        <v>2752380.9523809524</v>
      </c>
      <c r="Q5" s="4">
        <v>442465.75342465757</v>
      </c>
      <c r="R5" s="4">
        <v>842424.24242424243</v>
      </c>
      <c r="S5" s="4">
        <v>711615.72052401747</v>
      </c>
      <c r="T5" s="4">
        <v>1141309.8236775817</v>
      </c>
      <c r="U5" s="4">
        <v>2678980.8917197455</v>
      </c>
      <c r="V5" s="4">
        <v>2715492.9577464787</v>
      </c>
      <c r="W5" s="4">
        <v>721867.32186732185</v>
      </c>
      <c r="X5" s="4">
        <v>2579896.9072164949</v>
      </c>
      <c r="Y5" s="4">
        <v>804066.54343807756</v>
      </c>
      <c r="Z5" s="4">
        <v>1044419.2817858298</v>
      </c>
    </row>
    <row r="6" spans="2:26" x14ac:dyDescent="0.2">
      <c r="B6" s="1" t="s">
        <v>2191</v>
      </c>
      <c r="C6" s="4">
        <v>192</v>
      </c>
      <c r="D6" s="4">
        <v>212</v>
      </c>
      <c r="E6" s="4">
        <v>623</v>
      </c>
      <c r="F6" s="4">
        <v>2652</v>
      </c>
      <c r="G6" s="4">
        <v>3061</v>
      </c>
      <c r="H6" s="4">
        <v>12751</v>
      </c>
      <c r="I6" s="4">
        <v>2053</v>
      </c>
      <c r="J6" s="4">
        <v>3570</v>
      </c>
      <c r="K6" s="4">
        <v>2225</v>
      </c>
      <c r="L6" s="4">
        <v>520</v>
      </c>
      <c r="M6" s="250">
        <v>27857</v>
      </c>
      <c r="N6" s="250"/>
      <c r="P6" s="4">
        <v>2258823.5294117648</v>
      </c>
      <c r="Q6" s="4">
        <v>441666.66666666663</v>
      </c>
      <c r="R6" s="4">
        <v>825165.56291390734</v>
      </c>
      <c r="S6" s="4">
        <v>646829.26829268294</v>
      </c>
      <c r="T6" s="4">
        <v>1035871.4043993232</v>
      </c>
      <c r="U6" s="4">
        <v>19923437.5</v>
      </c>
      <c r="V6" s="4">
        <v>2598734.1772151901</v>
      </c>
      <c r="W6" s="4">
        <v>615517.24137931026</v>
      </c>
      <c r="X6" s="4">
        <v>1698473.2824427483</v>
      </c>
      <c r="Y6" s="4">
        <v>466367.71300448431</v>
      </c>
      <c r="Z6" s="4">
        <v>1545036.0510260677</v>
      </c>
    </row>
    <row r="7" spans="2:26" x14ac:dyDescent="0.2">
      <c r="B7" s="1" t="s">
        <v>2185</v>
      </c>
      <c r="C7" s="4">
        <v>267</v>
      </c>
      <c r="D7" s="4">
        <v>164</v>
      </c>
      <c r="E7" s="4">
        <v>566</v>
      </c>
      <c r="F7" s="4">
        <v>1968</v>
      </c>
      <c r="G7" s="4">
        <v>3678</v>
      </c>
      <c r="H7" s="4">
        <v>2137</v>
      </c>
      <c r="I7" s="4">
        <v>1850</v>
      </c>
      <c r="J7" s="4">
        <v>4723</v>
      </c>
      <c r="K7" s="4">
        <v>1828</v>
      </c>
      <c r="L7" s="4">
        <v>895</v>
      </c>
      <c r="M7" s="250">
        <v>18077</v>
      </c>
      <c r="N7" s="250"/>
      <c r="P7" s="4">
        <v>3560000</v>
      </c>
      <c r="Q7" s="4">
        <v>328000</v>
      </c>
      <c r="R7" s="4">
        <v>618579.23497267766</v>
      </c>
      <c r="S7" s="4">
        <v>542148.76033057843</v>
      </c>
      <c r="T7" s="4">
        <v>1119634.703196347</v>
      </c>
      <c r="U7" s="4">
        <v>3994392.5233644857</v>
      </c>
      <c r="V7" s="4">
        <v>2624113.4751773048</v>
      </c>
      <c r="W7" s="4">
        <v>654608.4546084546</v>
      </c>
      <c r="X7" s="4">
        <v>1411583.0115830116</v>
      </c>
      <c r="Y7" s="4">
        <v>528023.59882005898</v>
      </c>
      <c r="Z7" s="4">
        <v>910680.10075566755</v>
      </c>
    </row>
    <row r="8" spans="2:26" x14ac:dyDescent="0.2">
      <c r="B8" s="1" t="s">
        <v>2190</v>
      </c>
      <c r="C8" s="4">
        <v>145</v>
      </c>
      <c r="D8" s="4">
        <v>129</v>
      </c>
      <c r="E8" s="4">
        <v>598</v>
      </c>
      <c r="F8" s="4">
        <v>2110</v>
      </c>
      <c r="G8" s="4">
        <v>2190</v>
      </c>
      <c r="H8" s="4">
        <v>729</v>
      </c>
      <c r="I8" s="4">
        <v>1715</v>
      </c>
      <c r="J8" s="4">
        <v>4226</v>
      </c>
      <c r="K8" s="4">
        <v>2568</v>
      </c>
      <c r="L8" s="4">
        <v>805</v>
      </c>
      <c r="M8" s="250">
        <v>15214</v>
      </c>
      <c r="N8" s="250"/>
      <c r="P8" s="4">
        <v>1611111.1111111112</v>
      </c>
      <c r="Q8" s="4">
        <v>296551.72413793101</v>
      </c>
      <c r="R8" s="4">
        <v>683428.57142857136</v>
      </c>
      <c r="S8" s="4">
        <v>622418.87905604718</v>
      </c>
      <c r="T8" s="4">
        <v>874251.49700598803</v>
      </c>
      <c r="U8" s="4">
        <v>1656818.1818181816</v>
      </c>
      <c r="V8" s="4">
        <v>2982608.6956521738</v>
      </c>
      <c r="W8" s="4">
        <v>700829.1873963516</v>
      </c>
      <c r="X8" s="4">
        <v>1741016.9491525425</v>
      </c>
      <c r="Y8" s="4">
        <v>536666.66666666663</v>
      </c>
      <c r="Z8" s="4">
        <v>878660.12128212536</v>
      </c>
    </row>
    <row r="9" spans="2:26" x14ac:dyDescent="0.2">
      <c r="B9" s="1" t="s">
        <v>2205</v>
      </c>
      <c r="C9" s="4">
        <v>135</v>
      </c>
      <c r="D9" s="4">
        <v>710</v>
      </c>
      <c r="E9" s="4">
        <v>1112</v>
      </c>
      <c r="F9" s="4">
        <v>5135</v>
      </c>
      <c r="G9" s="4">
        <v>908</v>
      </c>
      <c r="H9" s="4">
        <v>212</v>
      </c>
      <c r="I9" s="4">
        <v>1617</v>
      </c>
      <c r="J9" s="4">
        <v>1623</v>
      </c>
      <c r="K9" s="4">
        <v>1489</v>
      </c>
      <c r="L9" s="4">
        <v>240</v>
      </c>
      <c r="M9" s="250">
        <v>13183</v>
      </c>
      <c r="N9" s="250"/>
      <c r="P9" s="4">
        <v>1421052.6315789474</v>
      </c>
      <c r="Q9" s="4">
        <v>1392156.8627450981</v>
      </c>
      <c r="R9" s="4">
        <v>631818.18181818188</v>
      </c>
      <c r="S9" s="4">
        <v>1201169.5906432748</v>
      </c>
      <c r="T9" s="4">
        <v>534117.6470588235</v>
      </c>
      <c r="U9" s="4">
        <v>800000</v>
      </c>
      <c r="V9" s="4">
        <v>3515217.3913043477</v>
      </c>
      <c r="W9" s="4">
        <v>471802.32558139536</v>
      </c>
      <c r="X9" s="4">
        <v>1438647.3429951691</v>
      </c>
      <c r="Y9" s="4">
        <v>303797.4683544304</v>
      </c>
      <c r="Z9" s="4">
        <v>919958.12979762733</v>
      </c>
    </row>
    <row r="10" spans="2:26" x14ac:dyDescent="0.2">
      <c r="B10" s="1" t="s">
        <v>2206</v>
      </c>
      <c r="C10" s="4">
        <v>75</v>
      </c>
      <c r="D10" s="4">
        <v>293</v>
      </c>
      <c r="E10" s="4">
        <v>459</v>
      </c>
      <c r="F10" s="4">
        <v>3973</v>
      </c>
      <c r="G10" s="4">
        <v>3586</v>
      </c>
      <c r="H10" s="4">
        <v>293</v>
      </c>
      <c r="I10" s="4">
        <v>1427</v>
      </c>
      <c r="J10" s="4">
        <v>1386</v>
      </c>
      <c r="K10" s="4">
        <v>1042</v>
      </c>
      <c r="L10" s="4">
        <v>416</v>
      </c>
      <c r="M10" s="250">
        <v>12949</v>
      </c>
      <c r="N10" s="250"/>
      <c r="P10" s="4">
        <v>1250000</v>
      </c>
      <c r="Q10" s="4">
        <v>837142.85714285716</v>
      </c>
      <c r="R10" s="4">
        <v>384100.41841004184</v>
      </c>
      <c r="S10" s="4">
        <v>1079619.5652173911</v>
      </c>
      <c r="T10" s="4">
        <v>1395330.7392996107</v>
      </c>
      <c r="U10" s="4">
        <v>1362790.6976744186</v>
      </c>
      <c r="V10" s="4">
        <v>3206741.5730337077</v>
      </c>
      <c r="W10" s="4">
        <v>366182.29854689568</v>
      </c>
      <c r="X10" s="4">
        <v>1047236.1809045225</v>
      </c>
      <c r="Y10" s="4">
        <v>431088.08290155442</v>
      </c>
      <c r="Z10" s="4">
        <v>908064.51612903224</v>
      </c>
    </row>
    <row r="11" spans="2:26" x14ac:dyDescent="0.2">
      <c r="B11" s="1" t="s">
        <v>2186</v>
      </c>
      <c r="C11" s="4">
        <v>91</v>
      </c>
      <c r="D11" s="4">
        <v>99</v>
      </c>
      <c r="E11" s="4">
        <v>391</v>
      </c>
      <c r="F11" s="4">
        <v>2104</v>
      </c>
      <c r="G11" s="4">
        <v>898</v>
      </c>
      <c r="H11" s="4">
        <v>678</v>
      </c>
      <c r="I11" s="4">
        <v>3681</v>
      </c>
      <c r="J11" s="4">
        <v>1755</v>
      </c>
      <c r="K11" s="4">
        <v>1472</v>
      </c>
      <c r="L11" s="4">
        <v>635</v>
      </c>
      <c r="M11" s="250">
        <v>11804</v>
      </c>
      <c r="N11" s="250"/>
      <c r="P11" s="4">
        <v>1213333.3333333335</v>
      </c>
      <c r="Q11" s="4">
        <v>347368.42105263163</v>
      </c>
      <c r="R11" s="4">
        <v>535616.43835616438</v>
      </c>
      <c r="S11" s="4">
        <v>558090.18567639252</v>
      </c>
      <c r="T11" s="4">
        <v>688122.60536398471</v>
      </c>
      <c r="U11" s="4">
        <v>1356000</v>
      </c>
      <c r="V11" s="4">
        <v>3243171.8061674009</v>
      </c>
      <c r="W11" s="4">
        <v>355623.10030395142</v>
      </c>
      <c r="X11" s="4">
        <v>1443137.2549019607</v>
      </c>
      <c r="Y11" s="4">
        <v>434931.50684931508</v>
      </c>
      <c r="Z11" s="4">
        <v>775813.34209661523</v>
      </c>
    </row>
    <row r="12" spans="2:26" x14ac:dyDescent="0.2">
      <c r="B12" s="1" t="s">
        <v>2183</v>
      </c>
      <c r="C12" s="4">
        <v>59</v>
      </c>
      <c r="D12" s="4">
        <v>164</v>
      </c>
      <c r="E12" s="4">
        <v>432</v>
      </c>
      <c r="F12" s="4">
        <v>1727</v>
      </c>
      <c r="G12" s="4">
        <v>2156</v>
      </c>
      <c r="H12" s="4">
        <v>450</v>
      </c>
      <c r="I12" s="4">
        <v>1989</v>
      </c>
      <c r="J12" s="4">
        <v>2196</v>
      </c>
      <c r="K12" s="4">
        <v>1508</v>
      </c>
      <c r="L12" s="4">
        <v>616</v>
      </c>
      <c r="M12" s="250">
        <v>11296</v>
      </c>
      <c r="N12" s="250"/>
      <c r="P12" s="4">
        <v>786666.66666666663</v>
      </c>
      <c r="Q12" s="4">
        <v>461971.8309859155</v>
      </c>
      <c r="R12" s="4">
        <v>543396.22641509434</v>
      </c>
      <c r="S12" s="4">
        <v>541379.31034482759</v>
      </c>
      <c r="T12" s="4">
        <v>1131758.5301837269</v>
      </c>
      <c r="U12" s="4">
        <v>1525423.7288135593</v>
      </c>
      <c r="V12" s="4">
        <v>3583783.7837837837</v>
      </c>
      <c r="W12" s="4">
        <v>454658.38509316772</v>
      </c>
      <c r="X12" s="4">
        <v>1370909.0909090908</v>
      </c>
      <c r="Y12" s="4">
        <v>515481.17154811713</v>
      </c>
      <c r="Z12" s="4">
        <v>790206.36586218968</v>
      </c>
    </row>
    <row r="13" spans="2:26" x14ac:dyDescent="0.2">
      <c r="B13" s="1" t="s">
        <v>2192</v>
      </c>
      <c r="C13" s="4">
        <v>58</v>
      </c>
      <c r="D13" s="4">
        <v>113</v>
      </c>
      <c r="E13" s="4">
        <v>623</v>
      </c>
      <c r="F13" s="4">
        <v>1433</v>
      </c>
      <c r="G13" s="4">
        <v>633</v>
      </c>
      <c r="H13" s="4">
        <v>296</v>
      </c>
      <c r="I13" s="4">
        <v>3386</v>
      </c>
      <c r="J13" s="4">
        <v>2110</v>
      </c>
      <c r="K13" s="4">
        <v>2063</v>
      </c>
      <c r="L13" s="4">
        <v>497</v>
      </c>
      <c r="M13" s="250">
        <v>11214</v>
      </c>
      <c r="N13" s="250"/>
      <c r="P13" s="4">
        <v>828571.42857142864</v>
      </c>
      <c r="Q13" s="4">
        <v>256818.18181818182</v>
      </c>
      <c r="R13" s="4">
        <v>532478.6324786325</v>
      </c>
      <c r="S13" s="4">
        <v>387821.38024357241</v>
      </c>
      <c r="T13" s="4">
        <v>256795.1318458418</v>
      </c>
      <c r="U13" s="4">
        <v>870588.23529411771</v>
      </c>
      <c r="V13" s="4">
        <v>4638356.1643835614</v>
      </c>
      <c r="W13" s="4">
        <v>307132.45997088787</v>
      </c>
      <c r="X13" s="4">
        <v>1361716.1716171617</v>
      </c>
      <c r="Y13" s="4">
        <v>310625</v>
      </c>
      <c r="Z13" s="4">
        <v>593490.34136014828</v>
      </c>
    </row>
    <row r="14" spans="2:26" x14ac:dyDescent="0.2">
      <c r="B14" s="1" t="s">
        <v>2187</v>
      </c>
      <c r="C14" s="4">
        <v>260</v>
      </c>
      <c r="D14" s="4">
        <v>74</v>
      </c>
      <c r="E14" s="4">
        <v>439</v>
      </c>
      <c r="F14" s="4">
        <v>1838</v>
      </c>
      <c r="G14" s="4">
        <v>1468</v>
      </c>
      <c r="H14" s="4">
        <v>168</v>
      </c>
      <c r="I14" s="4">
        <v>1550</v>
      </c>
      <c r="J14" s="4">
        <v>1831</v>
      </c>
      <c r="K14" s="4">
        <v>2563</v>
      </c>
      <c r="L14" s="4">
        <v>749</v>
      </c>
      <c r="M14" s="250">
        <v>10941</v>
      </c>
      <c r="N14" s="250"/>
      <c r="P14" s="4">
        <v>5777777.777777778</v>
      </c>
      <c r="Q14" s="4">
        <v>238709.67741935485</v>
      </c>
      <c r="R14" s="4">
        <v>474594.59459459456</v>
      </c>
      <c r="S14" s="4">
        <v>603612.47947454848</v>
      </c>
      <c r="T14" s="4">
        <v>670319.63470319635</v>
      </c>
      <c r="U14" s="4">
        <v>700000</v>
      </c>
      <c r="V14" s="4">
        <v>2924528.3018867923</v>
      </c>
      <c r="W14" s="4">
        <v>173884.14055080723</v>
      </c>
      <c r="X14" s="4">
        <v>1749488.0546075085</v>
      </c>
      <c r="Y14" s="4">
        <v>546715.32846715336</v>
      </c>
      <c r="Z14" s="4">
        <v>529830.50847457629</v>
      </c>
    </row>
    <row r="15" spans="2:26" x14ac:dyDescent="0.2">
      <c r="B15" s="1" t="s">
        <v>2195</v>
      </c>
      <c r="C15" s="4">
        <v>111</v>
      </c>
      <c r="D15" s="4">
        <v>163</v>
      </c>
      <c r="E15" s="4">
        <v>850</v>
      </c>
      <c r="F15" s="4">
        <v>1614</v>
      </c>
      <c r="G15" s="4">
        <v>613</v>
      </c>
      <c r="H15" s="4">
        <v>173</v>
      </c>
      <c r="I15" s="4">
        <v>3257</v>
      </c>
      <c r="J15" s="4">
        <v>1495</v>
      </c>
      <c r="K15" s="4">
        <v>1806</v>
      </c>
      <c r="L15" s="4">
        <v>441</v>
      </c>
      <c r="M15" s="250">
        <v>10524</v>
      </c>
      <c r="N15" s="250"/>
      <c r="P15" s="4">
        <v>1168421.0526315791</v>
      </c>
      <c r="Q15" s="4">
        <v>296363.63636363641</v>
      </c>
      <c r="R15" s="4">
        <v>311355.31135531137</v>
      </c>
      <c r="S15" s="4">
        <v>321513.9442231076</v>
      </c>
      <c r="T15" s="4">
        <v>257563.02521008402</v>
      </c>
      <c r="U15" s="4">
        <v>346000</v>
      </c>
      <c r="V15" s="4">
        <v>1644949.494949495</v>
      </c>
      <c r="W15" s="4">
        <v>215417.86743515849</v>
      </c>
      <c r="X15" s="4">
        <v>984196.18528610351</v>
      </c>
      <c r="Y15" s="4">
        <v>275625</v>
      </c>
      <c r="Z15" s="4">
        <v>445366.06009310199</v>
      </c>
    </row>
    <row r="16" spans="2:26" x14ac:dyDescent="0.2">
      <c r="B16" s="1" t="s">
        <v>2200</v>
      </c>
      <c r="C16" s="4">
        <v>79</v>
      </c>
      <c r="D16" s="4">
        <v>771</v>
      </c>
      <c r="E16" s="4">
        <v>829</v>
      </c>
      <c r="F16" s="4">
        <v>2222</v>
      </c>
      <c r="G16" s="4">
        <v>793</v>
      </c>
      <c r="H16" s="4">
        <v>123</v>
      </c>
      <c r="I16" s="4">
        <v>2333</v>
      </c>
      <c r="J16" s="4">
        <v>1198</v>
      </c>
      <c r="K16" s="4">
        <v>1222</v>
      </c>
      <c r="L16" s="4">
        <v>367</v>
      </c>
      <c r="M16" s="250">
        <v>9938</v>
      </c>
      <c r="N16" s="250"/>
      <c r="P16" s="4">
        <v>1436363.6363636362</v>
      </c>
      <c r="Q16" s="4">
        <v>1142222.2222222222</v>
      </c>
      <c r="R16" s="4">
        <v>382027.64976958523</v>
      </c>
      <c r="S16" s="4">
        <v>443512.97405189619</v>
      </c>
      <c r="T16" s="4">
        <v>333894.73684210522</v>
      </c>
      <c r="U16" s="4">
        <v>492000</v>
      </c>
      <c r="V16" s="4">
        <v>3617054.2635658914</v>
      </c>
      <c r="W16" s="4">
        <v>247520.66115702479</v>
      </c>
      <c r="X16" s="4">
        <v>936398.46743295016</v>
      </c>
      <c r="Y16" s="4">
        <v>290118.57707509882</v>
      </c>
      <c r="Z16" s="4">
        <v>534588.4884346422</v>
      </c>
    </row>
    <row r="17" spans="2:26" x14ac:dyDescent="0.2">
      <c r="B17" s="1" t="s">
        <v>2197</v>
      </c>
      <c r="C17" s="4">
        <v>96</v>
      </c>
      <c r="D17" s="4">
        <v>580</v>
      </c>
      <c r="E17" s="4">
        <v>982</v>
      </c>
      <c r="F17" s="4">
        <v>2204</v>
      </c>
      <c r="G17" s="4">
        <v>616</v>
      </c>
      <c r="H17" s="4">
        <v>114</v>
      </c>
      <c r="I17" s="4">
        <v>1900</v>
      </c>
      <c r="J17" s="4">
        <v>887</v>
      </c>
      <c r="K17" s="4">
        <v>1318</v>
      </c>
      <c r="L17" s="4">
        <v>375</v>
      </c>
      <c r="M17" s="250">
        <v>9071</v>
      </c>
      <c r="N17" s="250"/>
      <c r="P17" s="4">
        <v>1920000</v>
      </c>
      <c r="Q17" s="4">
        <v>1126213.5922330096</v>
      </c>
      <c r="R17" s="4">
        <v>518205.8047493404</v>
      </c>
      <c r="S17" s="4">
        <v>502622.57696693268</v>
      </c>
      <c r="T17" s="4">
        <v>347042.25352112675</v>
      </c>
      <c r="U17" s="4">
        <v>438461.53846153844</v>
      </c>
      <c r="V17" s="4">
        <v>2968750</v>
      </c>
      <c r="W17" s="4">
        <v>235278.51458885943</v>
      </c>
      <c r="X17" s="4">
        <v>1080327.8688524589</v>
      </c>
      <c r="Y17" s="4">
        <v>390625</v>
      </c>
      <c r="Z17" s="4">
        <v>586360.69812540407</v>
      </c>
    </row>
    <row r="18" spans="2:26" x14ac:dyDescent="0.2">
      <c r="B18" s="1" t="s">
        <v>2182</v>
      </c>
      <c r="C18" s="4">
        <v>50</v>
      </c>
      <c r="D18" s="4">
        <v>194</v>
      </c>
      <c r="E18" s="4">
        <v>379</v>
      </c>
      <c r="F18" s="4">
        <v>1022</v>
      </c>
      <c r="G18" s="4">
        <v>1117</v>
      </c>
      <c r="H18" s="4">
        <v>416</v>
      </c>
      <c r="I18" s="4">
        <v>1679</v>
      </c>
      <c r="J18" s="4">
        <v>1125</v>
      </c>
      <c r="K18" s="4">
        <v>1289</v>
      </c>
      <c r="L18" s="4">
        <v>504</v>
      </c>
      <c r="M18" s="250">
        <v>7773</v>
      </c>
      <c r="N18" s="250"/>
      <c r="P18" s="4">
        <v>666666.66666666663</v>
      </c>
      <c r="Q18" s="4">
        <v>326050.42016806721</v>
      </c>
      <c r="R18" s="4">
        <v>392746.11398963735</v>
      </c>
      <c r="S18" s="4">
        <v>310166.9195751138</v>
      </c>
      <c r="T18" s="4">
        <v>364437.19412724307</v>
      </c>
      <c r="U18" s="4">
        <v>1631372.5490196077</v>
      </c>
      <c r="V18" s="4">
        <v>1441201.7167381975</v>
      </c>
      <c r="W18" s="4">
        <v>190355.32994923857</v>
      </c>
      <c r="X18" s="4">
        <v>1074166.6666666667</v>
      </c>
      <c r="Y18" s="4">
        <v>325161.29032258061</v>
      </c>
      <c r="Z18" s="4">
        <v>430041.49377593357</v>
      </c>
    </row>
    <row r="19" spans="2:26" x14ac:dyDescent="0.2">
      <c r="B19" s="2" t="s">
        <v>2199</v>
      </c>
      <c r="C19" s="251">
        <v>101</v>
      </c>
      <c r="D19" s="251">
        <v>123</v>
      </c>
      <c r="E19" s="251">
        <v>603</v>
      </c>
      <c r="F19" s="251">
        <v>1297</v>
      </c>
      <c r="G19" s="251">
        <v>430</v>
      </c>
      <c r="H19" s="251">
        <v>356</v>
      </c>
      <c r="I19" s="251">
        <v>2138</v>
      </c>
      <c r="J19" s="251">
        <v>947</v>
      </c>
      <c r="K19" s="251">
        <v>1388</v>
      </c>
      <c r="L19" s="251">
        <v>342</v>
      </c>
      <c r="M19" s="250">
        <v>7727</v>
      </c>
      <c r="N19" s="250"/>
      <c r="P19" s="4">
        <v>1836363.6363636365</v>
      </c>
      <c r="Q19" s="4">
        <v>264516.12903225806</v>
      </c>
      <c r="R19" s="4">
        <v>305316.45569620252</v>
      </c>
      <c r="S19" s="4">
        <v>340867.27989487513</v>
      </c>
      <c r="T19" s="4">
        <v>231182.79569892472</v>
      </c>
      <c r="U19" s="4">
        <v>1017142.8571428572</v>
      </c>
      <c r="V19" s="4">
        <v>4454166.666666667</v>
      </c>
      <c r="W19" s="4">
        <v>226014.31980906922</v>
      </c>
      <c r="X19" s="4">
        <v>833633.63363363361</v>
      </c>
      <c r="Y19" s="4">
        <v>350769.23076923075</v>
      </c>
      <c r="Z19" s="4">
        <v>488432.36409608094</v>
      </c>
    </row>
    <row r="20" spans="2:26" x14ac:dyDescent="0.2">
      <c r="B20" s="1" t="s">
        <v>2198</v>
      </c>
      <c r="C20" s="4">
        <v>136</v>
      </c>
      <c r="D20" s="4">
        <v>153</v>
      </c>
      <c r="E20" s="4">
        <v>560</v>
      </c>
      <c r="F20" s="4">
        <v>1084</v>
      </c>
      <c r="G20" s="4">
        <v>317</v>
      </c>
      <c r="H20" s="4">
        <v>487</v>
      </c>
      <c r="I20" s="4">
        <v>2337</v>
      </c>
      <c r="J20" s="4">
        <v>1025</v>
      </c>
      <c r="K20" s="4">
        <v>1127</v>
      </c>
      <c r="L20" s="4">
        <v>451</v>
      </c>
      <c r="M20" s="250">
        <v>7677</v>
      </c>
      <c r="N20" s="250"/>
      <c r="P20" s="4">
        <v>1431578.9473684211</v>
      </c>
      <c r="Q20" s="4">
        <v>332608.69565217395</v>
      </c>
      <c r="R20" s="4">
        <v>259259.25925925924</v>
      </c>
      <c r="S20" s="4">
        <v>333026.11367127491</v>
      </c>
      <c r="T20" s="4">
        <v>167282.32189973615</v>
      </c>
      <c r="U20" s="4">
        <v>1371830.985915493</v>
      </c>
      <c r="V20" s="4">
        <v>4674000</v>
      </c>
      <c r="W20" s="4">
        <v>216473.07286166842</v>
      </c>
      <c r="X20" s="4">
        <v>853787.87878787878</v>
      </c>
      <c r="Y20" s="4">
        <v>383829.78723404254</v>
      </c>
      <c r="Z20" s="4">
        <v>481316.61442006269</v>
      </c>
    </row>
    <row r="21" spans="2:26" x14ac:dyDescent="0.2">
      <c r="B21" s="1" t="s">
        <v>2210</v>
      </c>
      <c r="C21" s="4">
        <v>31</v>
      </c>
      <c r="D21" s="4">
        <v>186</v>
      </c>
      <c r="E21" s="4">
        <v>372</v>
      </c>
      <c r="F21" s="4">
        <v>1205</v>
      </c>
      <c r="G21" s="4">
        <v>574</v>
      </c>
      <c r="H21" s="4">
        <v>147</v>
      </c>
      <c r="I21" s="4">
        <v>2199</v>
      </c>
      <c r="J21" s="4">
        <v>1287</v>
      </c>
      <c r="K21" s="4">
        <v>752</v>
      </c>
      <c r="L21" s="4">
        <v>595</v>
      </c>
      <c r="M21" s="250">
        <v>7347</v>
      </c>
      <c r="N21" s="250"/>
      <c r="P21" s="4">
        <v>775000</v>
      </c>
      <c r="Q21" s="4">
        <v>590476.19047619053</v>
      </c>
      <c r="R21" s="4">
        <v>467924.52830188681</v>
      </c>
      <c r="S21" s="4">
        <v>493852.45901639346</v>
      </c>
      <c r="T21" s="4">
        <v>263302.75229357794</v>
      </c>
      <c r="U21" s="4">
        <v>612500</v>
      </c>
      <c r="V21" s="4">
        <v>4269902.9126213593</v>
      </c>
      <c r="W21" s="4">
        <v>244909.60989533778</v>
      </c>
      <c r="X21" s="4">
        <v>726570.04830917867</v>
      </c>
      <c r="Y21" s="4">
        <v>439114.39114391146</v>
      </c>
      <c r="Z21" s="4">
        <v>518489.7671136203</v>
      </c>
    </row>
    <row r="22" spans="2:26" x14ac:dyDescent="0.2">
      <c r="B22" s="1" t="s">
        <v>2189</v>
      </c>
      <c r="C22" s="4">
        <v>328</v>
      </c>
      <c r="D22" s="4">
        <v>272</v>
      </c>
      <c r="E22" s="4">
        <v>798</v>
      </c>
      <c r="F22" s="4">
        <v>1534</v>
      </c>
      <c r="G22" s="4">
        <v>260</v>
      </c>
      <c r="H22" s="4">
        <v>161</v>
      </c>
      <c r="I22" s="4">
        <v>1434</v>
      </c>
      <c r="J22" s="4">
        <v>885</v>
      </c>
      <c r="K22" s="4">
        <v>1287</v>
      </c>
      <c r="L22" s="4">
        <v>261</v>
      </c>
      <c r="M22" s="250">
        <v>7220</v>
      </c>
      <c r="N22" s="250"/>
      <c r="P22" s="4">
        <v>5963636.3636363642</v>
      </c>
      <c r="Q22" s="4">
        <v>836923.07692307688</v>
      </c>
      <c r="R22" s="4">
        <v>588929.88929889305</v>
      </c>
      <c r="S22" s="4">
        <v>449194.72913616401</v>
      </c>
      <c r="T22" s="4">
        <v>196226.41509433964</v>
      </c>
      <c r="U22" s="4">
        <v>894444.4444444445</v>
      </c>
      <c r="V22" s="4">
        <v>3630379.7468354427</v>
      </c>
      <c r="W22" s="4">
        <v>324770.64220183488</v>
      </c>
      <c r="X22" s="4">
        <v>1128947.3684210528</v>
      </c>
      <c r="Y22" s="4">
        <v>417600</v>
      </c>
      <c r="Z22" s="4">
        <v>625649.91334488743</v>
      </c>
    </row>
    <row r="23" spans="2:26" x14ac:dyDescent="0.2">
      <c r="B23" s="1" t="s">
        <v>2201</v>
      </c>
      <c r="C23" s="4">
        <v>142</v>
      </c>
      <c r="D23" s="4">
        <v>555</v>
      </c>
      <c r="E23" s="4">
        <v>598</v>
      </c>
      <c r="F23" s="4">
        <v>1419</v>
      </c>
      <c r="G23" s="4">
        <v>253</v>
      </c>
      <c r="H23" s="4">
        <v>128</v>
      </c>
      <c r="I23" s="4">
        <v>1561</v>
      </c>
      <c r="J23" s="4">
        <v>576</v>
      </c>
      <c r="K23" s="4">
        <v>1123</v>
      </c>
      <c r="L23" s="4">
        <v>327</v>
      </c>
      <c r="M23" s="250">
        <v>6683</v>
      </c>
      <c r="N23" s="250"/>
      <c r="P23" s="4">
        <v>1893333.3333333333</v>
      </c>
      <c r="Q23" s="4">
        <v>1168421.0526315791</v>
      </c>
      <c r="R23" s="4">
        <v>318933.33333333337</v>
      </c>
      <c r="S23" s="4">
        <v>388767.12328767119</v>
      </c>
      <c r="T23" s="4">
        <v>207377.04918032789</v>
      </c>
      <c r="U23" s="4">
        <v>544680.85106382985</v>
      </c>
      <c r="V23" s="4">
        <v>2580165.2892561983</v>
      </c>
      <c r="W23" s="4">
        <v>166714.90593342981</v>
      </c>
      <c r="X23" s="4">
        <v>898400</v>
      </c>
      <c r="Y23" s="4">
        <v>351612.90322580648</v>
      </c>
      <c r="Z23" s="4">
        <v>485330.42846768338</v>
      </c>
    </row>
    <row r="24" spans="2:26" x14ac:dyDescent="0.2">
      <c r="B24" s="1" t="s">
        <v>2203</v>
      </c>
      <c r="C24" s="4">
        <v>34</v>
      </c>
      <c r="D24" s="4">
        <v>186</v>
      </c>
      <c r="E24" s="4">
        <v>471</v>
      </c>
      <c r="F24" s="4">
        <v>1139</v>
      </c>
      <c r="G24" s="4">
        <v>516</v>
      </c>
      <c r="H24" s="4">
        <v>153</v>
      </c>
      <c r="I24" s="4">
        <v>1657</v>
      </c>
      <c r="J24" s="4">
        <v>832</v>
      </c>
      <c r="K24" s="4">
        <v>902</v>
      </c>
      <c r="L24" s="4">
        <v>324</v>
      </c>
      <c r="M24" s="250">
        <v>6214</v>
      </c>
      <c r="N24" s="250"/>
      <c r="P24" s="4">
        <v>850000</v>
      </c>
      <c r="Q24" s="4">
        <v>652631.57894736843</v>
      </c>
      <c r="R24" s="4">
        <v>276246.33431085042</v>
      </c>
      <c r="S24" s="4">
        <v>359873.61769352289</v>
      </c>
      <c r="T24" s="4">
        <v>246300.71599045346</v>
      </c>
      <c r="U24" s="4">
        <v>485714.28571428568</v>
      </c>
      <c r="V24" s="4">
        <v>2071250</v>
      </c>
      <c r="W24" s="4">
        <v>201209.1898428053</v>
      </c>
      <c r="X24" s="4">
        <v>911111.11111111112</v>
      </c>
      <c r="Y24" s="4">
        <v>437837.83783783787</v>
      </c>
      <c r="Z24" s="4">
        <v>435459.00490539597</v>
      </c>
    </row>
    <row r="25" spans="2:26" s="2" customFormat="1" x14ac:dyDescent="0.2">
      <c r="B25" s="1" t="s">
        <v>2204</v>
      </c>
      <c r="C25" s="4">
        <v>114</v>
      </c>
      <c r="D25" s="4">
        <v>365</v>
      </c>
      <c r="E25" s="4">
        <v>648</v>
      </c>
      <c r="F25" s="4">
        <v>1109</v>
      </c>
      <c r="G25" s="4">
        <v>170</v>
      </c>
      <c r="H25" s="4">
        <v>138</v>
      </c>
      <c r="I25" s="4">
        <v>1845</v>
      </c>
      <c r="J25" s="4">
        <v>424</v>
      </c>
      <c r="K25" s="4">
        <v>889</v>
      </c>
      <c r="L25" s="4">
        <v>253</v>
      </c>
      <c r="M25" s="250">
        <v>5955</v>
      </c>
      <c r="N25" s="250"/>
      <c r="P25" s="4">
        <v>1341176.4705882352</v>
      </c>
      <c r="Q25" s="4">
        <v>924050.63291139249</v>
      </c>
      <c r="R25" s="4">
        <v>316097.56097560975</v>
      </c>
      <c r="S25" s="4">
        <v>385739.13043478259</v>
      </c>
      <c r="T25" s="4">
        <v>222222.22222222222</v>
      </c>
      <c r="U25" s="4">
        <v>600000</v>
      </c>
      <c r="V25" s="4">
        <v>6833333.333333333</v>
      </c>
      <c r="W25" s="4">
        <v>183947.93926247288</v>
      </c>
      <c r="X25" s="4">
        <v>945744.68085106381</v>
      </c>
      <c r="Y25" s="4">
        <v>421666.66666666669</v>
      </c>
      <c r="Z25" s="4">
        <v>566333.80884450779</v>
      </c>
    </row>
    <row r="26" spans="2:26" x14ac:dyDescent="0.2">
      <c r="B26" s="1" t="s">
        <v>2184</v>
      </c>
      <c r="C26" s="4">
        <v>74</v>
      </c>
      <c r="D26" s="4">
        <v>152</v>
      </c>
      <c r="E26" s="4">
        <v>419</v>
      </c>
      <c r="F26" s="4">
        <v>1171</v>
      </c>
      <c r="G26" s="4">
        <v>280</v>
      </c>
      <c r="H26" s="4">
        <v>154</v>
      </c>
      <c r="I26" s="4">
        <v>1680</v>
      </c>
      <c r="J26" s="4">
        <v>565</v>
      </c>
      <c r="K26" s="4">
        <v>989</v>
      </c>
      <c r="L26" s="4">
        <v>411</v>
      </c>
      <c r="M26" s="250">
        <v>5894</v>
      </c>
      <c r="N26" s="250"/>
      <c r="P26" s="4">
        <v>1850000</v>
      </c>
      <c r="Q26" s="4">
        <v>349425.28735632182</v>
      </c>
      <c r="R26" s="4">
        <v>384403.66972477065</v>
      </c>
      <c r="S26" s="4">
        <v>391638.79598662205</v>
      </c>
      <c r="T26" s="4">
        <v>175548.5893416928</v>
      </c>
      <c r="U26" s="4">
        <v>1062068.9655172413</v>
      </c>
      <c r="V26" s="4">
        <v>3027027.0270270272</v>
      </c>
      <c r="W26" s="4">
        <v>164244.1860465116</v>
      </c>
      <c r="X26" s="4">
        <v>989000</v>
      </c>
      <c r="Y26" s="4">
        <v>319844.35797665367</v>
      </c>
      <c r="Z26" s="4">
        <v>468707.75347912527</v>
      </c>
    </row>
    <row r="27" spans="2:26" x14ac:dyDescent="0.2">
      <c r="B27" s="1" t="s">
        <v>2208</v>
      </c>
      <c r="C27" s="4">
        <v>76</v>
      </c>
      <c r="D27" s="4">
        <v>134</v>
      </c>
      <c r="E27" s="4">
        <v>309</v>
      </c>
      <c r="F27" s="4">
        <v>1019</v>
      </c>
      <c r="G27" s="4">
        <v>303</v>
      </c>
      <c r="H27" s="4">
        <v>167</v>
      </c>
      <c r="I27" s="4">
        <v>1575</v>
      </c>
      <c r="J27" s="4">
        <v>950</v>
      </c>
      <c r="K27" s="4">
        <v>667</v>
      </c>
      <c r="L27" s="4">
        <v>277</v>
      </c>
      <c r="M27" s="250">
        <v>5476</v>
      </c>
      <c r="N27" s="250"/>
      <c r="P27" s="4">
        <v>1688888.888888889</v>
      </c>
      <c r="Q27" s="4">
        <v>406060.60606060608</v>
      </c>
      <c r="R27" s="4">
        <v>235877.86259541984</v>
      </c>
      <c r="S27" s="4">
        <v>413387.42393509124</v>
      </c>
      <c r="T27" s="4">
        <v>196116.50485436895</v>
      </c>
      <c r="U27" s="4">
        <v>814634.14634146332</v>
      </c>
      <c r="V27" s="4">
        <v>3888888.888888889</v>
      </c>
      <c r="W27" s="4">
        <v>235148.51485148515</v>
      </c>
      <c r="X27" s="4">
        <v>670351.75879396976</v>
      </c>
      <c r="Y27" s="4">
        <v>352866.24203821656</v>
      </c>
      <c r="Z27" s="4">
        <v>451628.86597938143</v>
      </c>
    </row>
    <row r="28" spans="2:26" x14ac:dyDescent="0.2">
      <c r="B28" s="1" t="s">
        <v>2209</v>
      </c>
      <c r="C28" s="4">
        <v>54</v>
      </c>
      <c r="D28" s="4">
        <v>187</v>
      </c>
      <c r="E28" s="4">
        <v>539</v>
      </c>
      <c r="F28" s="4">
        <v>796</v>
      </c>
      <c r="G28" s="4">
        <v>286</v>
      </c>
      <c r="H28" s="4">
        <v>113</v>
      </c>
      <c r="I28" s="4">
        <v>1480</v>
      </c>
      <c r="J28" s="4">
        <v>523</v>
      </c>
      <c r="K28" s="4">
        <v>949</v>
      </c>
      <c r="L28" s="4">
        <v>205</v>
      </c>
      <c r="M28" s="250">
        <v>5131</v>
      </c>
      <c r="N28" s="250"/>
      <c r="P28" s="4">
        <v>1080000</v>
      </c>
      <c r="Q28" s="4">
        <v>415555.55555555556</v>
      </c>
      <c r="R28" s="4">
        <v>321791.04477611941</v>
      </c>
      <c r="S28" s="4">
        <v>260130.71895424838</v>
      </c>
      <c r="T28" s="4">
        <v>141584.15841584158</v>
      </c>
      <c r="U28" s="4">
        <v>480851.06382978719</v>
      </c>
      <c r="V28" s="4">
        <v>2666666.6666666665</v>
      </c>
      <c r="W28" s="4">
        <v>141926.72998643146</v>
      </c>
      <c r="X28" s="4">
        <v>700369.00369003683</v>
      </c>
      <c r="Y28" s="4">
        <v>266233.76623376622</v>
      </c>
      <c r="Z28" s="4">
        <v>370335.61891014071</v>
      </c>
    </row>
    <row r="29" spans="2:26" x14ac:dyDescent="0.2">
      <c r="B29" s="1" t="s">
        <v>2188</v>
      </c>
      <c r="C29" s="4">
        <v>44</v>
      </c>
      <c r="D29" s="4">
        <v>72</v>
      </c>
      <c r="E29" s="4">
        <v>390</v>
      </c>
      <c r="F29" s="4">
        <v>798</v>
      </c>
      <c r="G29" s="4">
        <v>252</v>
      </c>
      <c r="H29" s="4">
        <v>103</v>
      </c>
      <c r="I29" s="4">
        <v>1424</v>
      </c>
      <c r="J29" s="4">
        <v>491</v>
      </c>
      <c r="K29" s="4">
        <v>1266</v>
      </c>
      <c r="L29" s="4">
        <v>282</v>
      </c>
      <c r="M29" s="250">
        <v>5123</v>
      </c>
      <c r="N29" s="250"/>
      <c r="P29" s="4">
        <v>1257142.857142857</v>
      </c>
      <c r="Q29" s="4">
        <v>248275.86206896551</v>
      </c>
      <c r="R29" s="4">
        <v>435754.18994413404</v>
      </c>
      <c r="S29" s="4">
        <v>334591.19496855343</v>
      </c>
      <c r="T29" s="4">
        <v>166336.63366336634</v>
      </c>
      <c r="U29" s="4">
        <v>643750</v>
      </c>
      <c r="V29" s="4">
        <v>5274074.0740740737</v>
      </c>
      <c r="W29" s="4">
        <v>164214.0468227425</v>
      </c>
      <c r="X29" s="4">
        <v>1110526.3157894735</v>
      </c>
      <c r="Y29" s="4">
        <v>309890.10989010992</v>
      </c>
      <c r="Z29" s="4">
        <v>483758.26251180359</v>
      </c>
    </row>
    <row r="30" spans="2:26" x14ac:dyDescent="0.2">
      <c r="B30" s="1" t="s">
        <v>2207</v>
      </c>
      <c r="C30" s="4">
        <v>20</v>
      </c>
      <c r="D30" s="4">
        <v>98</v>
      </c>
      <c r="E30" s="4">
        <v>271</v>
      </c>
      <c r="F30" s="4">
        <v>869</v>
      </c>
      <c r="G30" s="4">
        <v>255</v>
      </c>
      <c r="H30" s="4">
        <v>125</v>
      </c>
      <c r="I30" s="4">
        <v>1236</v>
      </c>
      <c r="J30" s="4">
        <v>1014</v>
      </c>
      <c r="K30" s="4">
        <v>886</v>
      </c>
      <c r="L30" s="4">
        <v>240</v>
      </c>
      <c r="M30" s="250">
        <v>5015</v>
      </c>
      <c r="N30" s="250"/>
      <c r="P30" s="4">
        <v>666666.66666666663</v>
      </c>
      <c r="Q30" s="4">
        <v>400000</v>
      </c>
      <c r="R30" s="4">
        <v>336645.96273291926</v>
      </c>
      <c r="S30" s="4">
        <v>409905.66037735849</v>
      </c>
      <c r="T30" s="4">
        <v>194656.48854961831</v>
      </c>
      <c r="U30" s="4">
        <v>806451.6129032257</v>
      </c>
      <c r="V30" s="4">
        <v>3745454.5454545454</v>
      </c>
      <c r="W30" s="4">
        <v>343728.81355932204</v>
      </c>
      <c r="X30" s="4">
        <v>1150649.3506493508</v>
      </c>
      <c r="Y30" s="4">
        <v>375000</v>
      </c>
      <c r="Z30" s="4">
        <v>536076.96419027261</v>
      </c>
    </row>
    <row r="31" spans="2:26" x14ac:dyDescent="0.2">
      <c r="B31" s="1" t="s">
        <v>2196</v>
      </c>
      <c r="C31" s="4">
        <v>320</v>
      </c>
      <c r="D31" s="4">
        <v>441</v>
      </c>
      <c r="E31" s="4">
        <v>604</v>
      </c>
      <c r="F31" s="4">
        <v>971</v>
      </c>
      <c r="G31" s="4">
        <v>148</v>
      </c>
      <c r="H31" s="4">
        <v>100</v>
      </c>
      <c r="I31" s="4">
        <v>1056</v>
      </c>
      <c r="J31" s="4">
        <v>498</v>
      </c>
      <c r="K31" s="4">
        <v>636</v>
      </c>
      <c r="L31" s="4">
        <v>191</v>
      </c>
      <c r="M31" s="250">
        <v>4966</v>
      </c>
      <c r="N31" s="250"/>
      <c r="P31" s="4">
        <v>5333333.333333333</v>
      </c>
      <c r="Q31" s="4">
        <v>1130769.2307692308</v>
      </c>
      <c r="R31" s="4">
        <v>349132.94797687861</v>
      </c>
      <c r="S31" s="4">
        <v>421258.13449023862</v>
      </c>
      <c r="T31" s="4">
        <v>155789.47368421053</v>
      </c>
      <c r="U31" s="4">
        <v>555555.55555555562</v>
      </c>
      <c r="V31" s="4">
        <v>4911627.9069767445</v>
      </c>
      <c r="W31" s="4">
        <v>222321.42857142855</v>
      </c>
      <c r="X31" s="4">
        <v>731034.48275862075</v>
      </c>
      <c r="Y31" s="4">
        <v>357009.34579439252</v>
      </c>
      <c r="Z31" s="4">
        <v>524116.09498680732</v>
      </c>
    </row>
    <row r="32" spans="2:26" x14ac:dyDescent="0.2">
      <c r="B32" s="1" t="s">
        <v>2212</v>
      </c>
      <c r="C32" s="4">
        <v>76</v>
      </c>
      <c r="D32" s="4">
        <v>283</v>
      </c>
      <c r="E32" s="4">
        <v>509</v>
      </c>
      <c r="F32" s="4">
        <v>808</v>
      </c>
      <c r="G32" s="4">
        <v>143</v>
      </c>
      <c r="H32" s="4">
        <v>86</v>
      </c>
      <c r="I32" s="4">
        <v>1343</v>
      </c>
      <c r="J32" s="4">
        <v>451</v>
      </c>
      <c r="K32" s="4">
        <v>775</v>
      </c>
      <c r="L32" s="4">
        <v>216</v>
      </c>
      <c r="M32" s="250">
        <v>4690</v>
      </c>
      <c r="N32" s="250"/>
      <c r="P32" s="4">
        <v>1266666.6666666665</v>
      </c>
      <c r="Q32" s="4">
        <v>716455.69620253169</v>
      </c>
      <c r="R32" s="4">
        <v>304790.41916167666</v>
      </c>
      <c r="S32" s="4">
        <v>279101.89982728846</v>
      </c>
      <c r="T32" s="4">
        <v>133023.2558139535</v>
      </c>
      <c r="U32" s="4">
        <v>554838.70967741928</v>
      </c>
      <c r="V32" s="4">
        <v>4476666.666666667</v>
      </c>
      <c r="W32" s="4">
        <v>163405.79710144928</v>
      </c>
      <c r="X32" s="4">
        <v>798969.07216494845</v>
      </c>
      <c r="Y32" s="4">
        <v>295890.41095890413</v>
      </c>
      <c r="Z32" s="4">
        <v>425976.38510445051</v>
      </c>
    </row>
    <row r="33" spans="2:26" x14ac:dyDescent="0.2">
      <c r="B33" s="1" t="s">
        <v>2211</v>
      </c>
      <c r="C33" s="4">
        <v>31</v>
      </c>
      <c r="D33" s="4">
        <v>110</v>
      </c>
      <c r="E33" s="4">
        <v>498</v>
      </c>
      <c r="F33" s="4">
        <v>783</v>
      </c>
      <c r="G33" s="4">
        <v>318</v>
      </c>
      <c r="H33" s="4">
        <v>152</v>
      </c>
      <c r="I33" s="4">
        <v>1124</v>
      </c>
      <c r="J33" s="4">
        <v>547</v>
      </c>
      <c r="K33" s="4">
        <v>831</v>
      </c>
      <c r="L33" s="4">
        <v>213</v>
      </c>
      <c r="M33" s="250">
        <v>4605</v>
      </c>
      <c r="N33" s="250"/>
      <c r="P33" s="4">
        <v>516666.66666666674</v>
      </c>
      <c r="Q33" s="4">
        <v>400000</v>
      </c>
      <c r="R33" s="4">
        <v>326557.37704918033</v>
      </c>
      <c r="S33" s="4">
        <v>400511.50895140663</v>
      </c>
      <c r="T33" s="4">
        <v>300000</v>
      </c>
      <c r="U33" s="4">
        <v>921212.12121212122</v>
      </c>
      <c r="V33" s="4">
        <v>5352380.9523809524</v>
      </c>
      <c r="W33" s="4">
        <v>244742.72930648769</v>
      </c>
      <c r="X33" s="4">
        <v>1079220.7792207792</v>
      </c>
      <c r="Y33" s="4">
        <v>390825.68807339453</v>
      </c>
      <c r="Z33" s="4">
        <v>523295.45454545459</v>
      </c>
    </row>
    <row r="34" spans="2:26" x14ac:dyDescent="0.2">
      <c r="B34" s="1" t="s">
        <v>2202</v>
      </c>
      <c r="C34" s="4">
        <v>105</v>
      </c>
      <c r="D34" s="4">
        <v>230</v>
      </c>
      <c r="E34" s="4">
        <v>341</v>
      </c>
      <c r="F34" s="4">
        <v>906</v>
      </c>
      <c r="G34" s="4">
        <v>180</v>
      </c>
      <c r="H34" s="4">
        <v>65</v>
      </c>
      <c r="I34" s="4">
        <v>1010</v>
      </c>
      <c r="J34" s="4">
        <v>410</v>
      </c>
      <c r="K34" s="4">
        <v>993</v>
      </c>
      <c r="L34" s="4">
        <v>221</v>
      </c>
      <c r="M34" s="250">
        <v>4462</v>
      </c>
      <c r="N34" s="250"/>
      <c r="P34" s="4">
        <v>2333333.3333333335</v>
      </c>
      <c r="Q34" s="4">
        <v>686567.1641791045</v>
      </c>
      <c r="R34" s="4">
        <v>305829.59641255601</v>
      </c>
      <c r="S34" s="4">
        <v>383898.30508474575</v>
      </c>
      <c r="T34" s="4">
        <v>130434.78260869565</v>
      </c>
      <c r="U34" s="4">
        <v>419354.83870967745</v>
      </c>
      <c r="V34" s="4">
        <v>4040000</v>
      </c>
      <c r="W34" s="4">
        <v>137123.745819398</v>
      </c>
      <c r="X34" s="4">
        <v>852360.51502145932</v>
      </c>
      <c r="Y34" s="4">
        <v>304827.58620689652</v>
      </c>
      <c r="Z34" s="4">
        <v>424144.4866920152</v>
      </c>
    </row>
    <row r="35" spans="2:26" x14ac:dyDescent="0.2">
      <c r="B35" s="16" t="s">
        <v>2194</v>
      </c>
      <c r="C35" s="17">
        <v>97</v>
      </c>
      <c r="D35" s="17">
        <v>796</v>
      </c>
      <c r="E35" s="17">
        <v>391</v>
      </c>
      <c r="F35" s="17">
        <v>663</v>
      </c>
      <c r="G35" s="17">
        <v>99</v>
      </c>
      <c r="H35" s="17">
        <v>40</v>
      </c>
      <c r="I35" s="17">
        <v>944</v>
      </c>
      <c r="J35" s="17">
        <v>253</v>
      </c>
      <c r="K35" s="17">
        <v>537</v>
      </c>
      <c r="L35" s="17">
        <v>128</v>
      </c>
      <c r="M35" s="254">
        <v>3947</v>
      </c>
      <c r="N35" s="250"/>
      <c r="P35" s="17">
        <v>1021052.6315789474</v>
      </c>
      <c r="Q35" s="17">
        <v>3061538.4615384615</v>
      </c>
      <c r="R35" s="17">
        <v>338528.13852813852</v>
      </c>
      <c r="S35" s="17">
        <v>320289.85507246375</v>
      </c>
      <c r="T35" s="17">
        <v>170689.6551724138</v>
      </c>
      <c r="U35" s="17">
        <v>470588.23529411765</v>
      </c>
      <c r="V35" s="17">
        <v>6992592.5925925933</v>
      </c>
      <c r="W35" s="17">
        <v>172696.24573378838</v>
      </c>
      <c r="X35" s="17">
        <v>494930.87557603687</v>
      </c>
      <c r="Y35" s="17">
        <v>350684.9315068493</v>
      </c>
      <c r="Z35" s="17">
        <v>541055.51747772447</v>
      </c>
    </row>
    <row r="36" spans="2:26" x14ac:dyDescent="0.2">
      <c r="C36" s="9"/>
      <c r="D36" s="9"/>
      <c r="E36" s="9"/>
      <c r="F36" s="9"/>
      <c r="G36" s="9"/>
      <c r="H36" s="9"/>
      <c r="I36" s="9"/>
      <c r="J36" s="9"/>
      <c r="K36" s="9"/>
      <c r="L36" s="9"/>
      <c r="M36" s="9"/>
    </row>
    <row r="37" spans="2:26" x14ac:dyDescent="0.2">
      <c r="F37" s="9"/>
      <c r="P37" s="9"/>
      <c r="Q37" s="9"/>
      <c r="R37" s="9"/>
      <c r="S37" s="9"/>
      <c r="T37" s="9"/>
      <c r="U37" s="9"/>
      <c r="V37" s="9"/>
      <c r="W37" s="9"/>
      <c r="X37" s="9"/>
      <c r="Y37" s="9"/>
      <c r="Z37"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67"/>
  <sheetViews>
    <sheetView zoomScale="90" zoomScaleNormal="90" workbookViewId="0">
      <selection activeCell="O9" sqref="O9"/>
    </sheetView>
  </sheetViews>
  <sheetFormatPr defaultColWidth="9.140625" defaultRowHeight="12.75" zeroHeight="1" x14ac:dyDescent="0.2"/>
  <cols>
    <col min="1" max="1" width="2" style="247" customWidth="1"/>
    <col min="2" max="2" width="5.85546875" style="1" bestFit="1" customWidth="1"/>
    <col min="3" max="3" width="25.42578125" style="1" customWidth="1"/>
    <col min="4" max="4" width="30.85546875" style="1" customWidth="1"/>
    <col min="5" max="5" width="26.140625" style="1" customWidth="1"/>
    <col min="6" max="6" width="10.140625" style="1" customWidth="1"/>
    <col min="7" max="7" width="22.140625" style="1" bestFit="1" customWidth="1"/>
    <col min="8" max="8" width="11.5703125" style="1" customWidth="1"/>
    <col min="9" max="9" width="9.140625" style="1" customWidth="1"/>
    <col min="10" max="10" width="12.5703125" style="1" customWidth="1"/>
    <col min="11" max="11" width="12.140625" style="1" customWidth="1"/>
    <col min="12" max="12" width="11.42578125" style="1" customWidth="1"/>
    <col min="13" max="13" width="11.28515625" style="1" customWidth="1"/>
    <col min="14" max="14" width="11" style="1" customWidth="1"/>
    <col min="15" max="15" width="12.7109375" style="1" customWidth="1"/>
    <col min="16" max="16" width="12.85546875" style="1" customWidth="1"/>
    <col min="17" max="17" width="17.140625" style="1" customWidth="1"/>
    <col min="18" max="18" width="16.5703125" style="238" customWidth="1"/>
    <col min="19" max="19" width="9.140625" style="238" customWidth="1"/>
    <col min="20" max="20" width="11.5703125" style="238" customWidth="1"/>
    <col min="21" max="16384" width="9.140625" style="238"/>
  </cols>
  <sheetData>
    <row r="1" spans="2:18" x14ac:dyDescent="0.2">
      <c r="B1" s="247"/>
      <c r="C1" s="247"/>
      <c r="D1" s="247"/>
      <c r="E1" s="247"/>
      <c r="F1" s="247"/>
      <c r="G1" s="247"/>
      <c r="H1" s="247"/>
      <c r="I1" s="247"/>
      <c r="J1" s="247"/>
      <c r="K1" s="247"/>
      <c r="L1" s="247"/>
      <c r="M1" s="247"/>
      <c r="N1" s="247"/>
      <c r="O1" s="247"/>
      <c r="P1" s="247"/>
    </row>
    <row r="2" spans="2:18" ht="13.5" thickBot="1" x14ac:dyDescent="0.25">
      <c r="H2" s="188">
        <v>1</v>
      </c>
      <c r="I2" s="188">
        <v>2</v>
      </c>
      <c r="J2" s="188">
        <v>3</v>
      </c>
      <c r="K2" s="188">
        <v>4</v>
      </c>
      <c r="L2" s="188">
        <v>5</v>
      </c>
      <c r="M2" s="188">
        <v>6</v>
      </c>
    </row>
    <row r="3" spans="2:18" ht="39" thickBot="1" x14ac:dyDescent="0.25">
      <c r="C3" s="84" t="s">
        <v>2282</v>
      </c>
      <c r="D3" s="85"/>
      <c r="E3" s="85"/>
      <c r="G3" s="40"/>
      <c r="H3" s="39" t="s">
        <v>2270</v>
      </c>
      <c r="I3" s="34" t="s">
        <v>2271</v>
      </c>
      <c r="J3" s="34" t="s">
        <v>2272</v>
      </c>
      <c r="K3" s="34" t="s">
        <v>2809</v>
      </c>
      <c r="L3" s="34" t="s">
        <v>2817</v>
      </c>
      <c r="M3" s="35" t="s">
        <v>2274</v>
      </c>
    </row>
    <row r="4" spans="2:18" ht="18.75" x14ac:dyDescent="0.3">
      <c r="C4" s="37" t="s">
        <v>2283</v>
      </c>
      <c r="D4" s="344" t="s">
        <v>2194</v>
      </c>
      <c r="E4" s="345"/>
      <c r="G4" s="70" t="str">
        <f>D4</f>
        <v>Barking and Dagenham</v>
      </c>
      <c r="H4" s="272">
        <f>INDEX('Borough Summary'!$M$4:$R$36,MATCH($G4,'Borough Summary'!$K$4:$K$36,0),H$2)</f>
        <v>0.15579999999999999</v>
      </c>
      <c r="I4" s="285">
        <f>INDEX('Borough Summary'!$M$4:$R$36,MATCH($G4,'Borough Summary'!$K$4:$K$36,0),I$2)</f>
        <v>0.88318356867779202</v>
      </c>
      <c r="J4" s="273">
        <f>INDEX('Borough Summary'!$M$4:$R$36,MATCH($G4,'Borough Summary'!$K$4:$K$36,0),J$2)</f>
        <v>0.49833119383825419</v>
      </c>
      <c r="K4" s="274">
        <f>INDEX('Borough Summary'!$M$4:$R$36,MATCH($G4,'Borough Summary'!$K$4:$K$36,0),K$2)*1000000</f>
        <v>512883.2964964619</v>
      </c>
      <c r="L4" s="273">
        <f>INDEX('Borough Summary'!$M$4:$R$36,MATCH($G4,'Borough Summary'!$K$4:$K$36,0),L$2)</f>
        <v>0.24269790910647659</v>
      </c>
      <c r="M4" s="275">
        <f>INDEX('Borough Summary'!$M$4:$R$36,MATCH($G4,'Borough Summary'!$K$4:$K$36,0),M$2)</f>
        <v>0.45887710845095869</v>
      </c>
    </row>
    <row r="5" spans="2:18" ht="19.5" thickBot="1" x14ac:dyDescent="0.35">
      <c r="C5" s="38" t="s">
        <v>2284</v>
      </c>
      <c r="D5" s="346" t="s">
        <v>2194</v>
      </c>
      <c r="E5" s="347"/>
      <c r="G5" s="189" t="str">
        <f>D5</f>
        <v>Barking and Dagenham</v>
      </c>
      <c r="H5" s="276">
        <f>INDEX('Borough Summary'!$M$4:$R$36,MATCH($G5,'Borough Summary'!$K$4:$K$36,0),H$2)</f>
        <v>0.15579999999999999</v>
      </c>
      <c r="I5" s="286">
        <f>INDEX('Borough Summary'!$M$4:$R$36,MATCH($G5,'Borough Summary'!$K$4:$K$36,0),I$2)</f>
        <v>0.88318356867779202</v>
      </c>
      <c r="J5" s="277">
        <f>INDEX('Borough Summary'!$M$4:$R$36,MATCH($G5,'Borough Summary'!$K$4:$K$36,0),J$2)</f>
        <v>0.49833119383825419</v>
      </c>
      <c r="K5" s="278">
        <f>INDEX('Borough Summary'!$M$4:$R$36,MATCH($G5,'Borough Summary'!$K$4:$K$36,0),K$2)*1000000</f>
        <v>512883.2964964619</v>
      </c>
      <c r="L5" s="277">
        <f>INDEX('Borough Summary'!$M$4:$R$36,MATCH($G5,'Borough Summary'!$K$4:$K$36,0),L$2)</f>
        <v>0.24269790910647659</v>
      </c>
      <c r="M5" s="279">
        <f>INDEX('Borough Summary'!$M$4:$R$36,MATCH($G5,'Borough Summary'!$K$4:$K$36,0),M$2)</f>
        <v>0.45887710845095869</v>
      </c>
    </row>
    <row r="6" spans="2:18" ht="13.5" thickBot="1" x14ac:dyDescent="0.25">
      <c r="G6" s="190" t="s">
        <v>1973</v>
      </c>
      <c r="H6" s="280">
        <f>'Borough Summary'!M38</f>
        <v>0.21328828828828827</v>
      </c>
      <c r="I6" s="281">
        <f>'Borough Summary'!N38</f>
        <v>0.87051214361140439</v>
      </c>
      <c r="J6" s="282">
        <f>'Borough Summary'!O38</f>
        <v>0.47763111580429424</v>
      </c>
      <c r="K6" s="283">
        <f>'Borough Summary'!P38*1000000</f>
        <v>749392.81942977814</v>
      </c>
      <c r="L6" s="282">
        <f>'Borough Summary'!Q38</f>
        <v>0.32419307336680442</v>
      </c>
      <c r="M6" s="284">
        <f>'Borough Summary'!R38</f>
        <v>0.90373449124269378</v>
      </c>
      <c r="N6" s="55"/>
      <c r="O6" s="55"/>
      <c r="P6" s="55"/>
      <c r="Q6" s="55"/>
      <c r="R6" s="239"/>
    </row>
    <row r="7" spans="2:18" x14ac:dyDescent="0.2">
      <c r="G7" s="255" t="s">
        <v>2818</v>
      </c>
      <c r="N7" s="55"/>
      <c r="O7" s="55"/>
      <c r="P7" s="55"/>
      <c r="Q7" s="55"/>
      <c r="R7" s="239"/>
    </row>
    <row r="8" spans="2:18" x14ac:dyDescent="0.2"/>
    <row r="9" spans="2:18" x14ac:dyDescent="0.2"/>
    <row r="10" spans="2:18" x14ac:dyDescent="0.2"/>
    <row r="11" spans="2:18" x14ac:dyDescent="0.2"/>
    <row r="12" spans="2:18" x14ac:dyDescent="0.2"/>
    <row r="13" spans="2:18" x14ac:dyDescent="0.2"/>
    <row r="14" spans="2:18" x14ac:dyDescent="0.2"/>
    <row r="15" spans="2:18" x14ac:dyDescent="0.2"/>
    <row r="16" spans="2:18" x14ac:dyDescent="0.2"/>
    <row r="17" spans="4:10" x14ac:dyDescent="0.2"/>
    <row r="18" spans="4:10" x14ac:dyDescent="0.2"/>
    <row r="19" spans="4:10" ht="13.5" thickBot="1" x14ac:dyDescent="0.25"/>
    <row r="20" spans="4:10" ht="26.25" thickBot="1" x14ac:dyDescent="0.25">
      <c r="D20" s="40"/>
      <c r="E20" s="39" t="s">
        <v>2270</v>
      </c>
      <c r="F20" s="34" t="s">
        <v>2271</v>
      </c>
      <c r="G20" s="34" t="s">
        <v>2272</v>
      </c>
      <c r="H20" s="34" t="s">
        <v>2279</v>
      </c>
      <c r="I20" s="34" t="s">
        <v>2273</v>
      </c>
      <c r="J20" s="35" t="s">
        <v>2274</v>
      </c>
    </row>
    <row r="21" spans="4:10" x14ac:dyDescent="0.2">
      <c r="D21" s="32" t="str">
        <f>D4</f>
        <v>Barking and Dagenham</v>
      </c>
      <c r="E21" s="41">
        <f>INDEX('Borough Summary'!$D$4:$I$36,MATCH(Dashboard!$D4,'Borough Summary'!$C$4:$C$36,0),1)</f>
        <v>0.83919278456052615</v>
      </c>
      <c r="F21" s="42">
        <f>INDEX('Borough Summary'!$D$4:$I$36,MATCH(Dashboard!$D4,'Borough Summary'!$C$4:$C$36,0),2)</f>
        <v>6.0263785787948088</v>
      </c>
      <c r="G21" s="42">
        <f>INDEX('Borough Summary'!$D$4:$I$36,MATCH(Dashboard!$D4,'Borough Summary'!$C$4:$C$36,0),3)</f>
        <v>5.9309350441320383</v>
      </c>
      <c r="H21" s="42">
        <f>INDEX('Borough Summary'!$D$4:$I$36,MATCH(Dashboard!$D4,'Borough Summary'!$C$4:$C$36,0),4)</f>
        <v>1.5745446362670461</v>
      </c>
      <c r="I21" s="42">
        <f>INDEX('Borough Summary'!$D$4:$I$36,MATCH(Dashboard!$D4,'Borough Summary'!$C$4:$C$36,0),5)</f>
        <v>9.5919442116479345</v>
      </c>
      <c r="J21" s="43">
        <f>INDEX('Borough Summary'!$D$4:$I$36,MATCH(Dashboard!$D4,'Borough Summary'!$C$4:$C$36,0),6)</f>
        <v>0</v>
      </c>
    </row>
    <row r="22" spans="4:10" ht="13.5" thickBot="1" x14ac:dyDescent="0.25">
      <c r="D22" s="33" t="str">
        <f>D5</f>
        <v>Barking and Dagenham</v>
      </c>
      <c r="E22" s="44">
        <f>INDEX('Borough Summary'!$D$4:$I$36,MATCH(Dashboard!$D5,'Borough Summary'!$C$4:$C$36,0),1)</f>
        <v>0.83919278456052615</v>
      </c>
      <c r="F22" s="45">
        <f>INDEX('Borough Summary'!$D$4:$I$36,MATCH(Dashboard!$D5,'Borough Summary'!$C$4:$C$36,0),2)</f>
        <v>6.0263785787948088</v>
      </c>
      <c r="G22" s="45">
        <f>INDEX('Borough Summary'!$D$4:$I$36,MATCH(Dashboard!$D5,'Borough Summary'!$C$4:$C$36,0),3)</f>
        <v>5.9309350441320383</v>
      </c>
      <c r="H22" s="45">
        <f>INDEX('Borough Summary'!$D$4:$I$36,MATCH(Dashboard!$D5,'Borough Summary'!$C$4:$C$36,0),4)</f>
        <v>1.5745446362670461</v>
      </c>
      <c r="I22" s="45">
        <f>INDEX('Borough Summary'!$D$4:$I$36,MATCH(Dashboard!$D5,'Borough Summary'!$C$4:$C$36,0),5)</f>
        <v>9.5919442116479345</v>
      </c>
      <c r="J22" s="46">
        <f>INDEX('Borough Summary'!$D$4:$I$36,MATCH(Dashboard!$D5,'Borough Summary'!$C$4:$C$36,0),6)</f>
        <v>0</v>
      </c>
    </row>
    <row r="23" spans="4:10" ht="13.5" thickBot="1" x14ac:dyDescent="0.25">
      <c r="D23" s="31" t="s">
        <v>1973</v>
      </c>
      <c r="E23" s="82">
        <f>(('Borough Summary'!D40-'Borough Summary'!D$42)/('Borough Summary'!D$43-'Borough Summary'!D$42))*10</f>
        <v>1.861606530323034</v>
      </c>
      <c r="F23" s="47">
        <f>(('Borough Summary'!E40-'Borough Summary'!E$42)/('Borough Summary'!E$43-'Borough Summary'!E$42))*10</f>
        <v>4.8268983757703738</v>
      </c>
      <c r="G23" s="47">
        <f>(('Borough Summary'!F40-'Borough Summary'!F$42)/('Borough Summary'!F$43-'Borough Summary'!F$42))*10</f>
        <v>5.2583999740343117</v>
      </c>
      <c r="H23" s="47">
        <f>(('Borough Summary'!G40-'Borough Summary'!G$42)/('Borough Summary'!G$43-'Borough Summary'!G$42))*10</f>
        <v>4.0325059444318434</v>
      </c>
      <c r="I23" s="47">
        <f>(('Borough Summary'!H40-'Borough Summary'!H$42)/('Borough Summary'!H$43-'Borough Summary'!H$42))*10</f>
        <v>5.6075412442003465</v>
      </c>
      <c r="J23" s="83">
        <f>(('Borough Summary'!I40-'Borough Summary'!I$42)/('Borough Summary'!I$43-'Borough Summary'!I$42))*10</f>
        <v>4.3554184550488255</v>
      </c>
    </row>
    <row r="24" spans="4:10" x14ac:dyDescent="0.2"/>
    <row r="25" spans="4:10" x14ac:dyDescent="0.2"/>
    <row r="26" spans="4:10" x14ac:dyDescent="0.2"/>
    <row r="27" spans="4:10" x14ac:dyDescent="0.2"/>
    <row r="28" spans="4:10" x14ac:dyDescent="0.2"/>
    <row r="29" spans="4:10" x14ac:dyDescent="0.2"/>
    <row r="30" spans="4:10" x14ac:dyDescent="0.2"/>
    <row r="31" spans="4:10" x14ac:dyDescent="0.2"/>
    <row r="32" spans="4:10" x14ac:dyDescent="0.2"/>
    <row r="33" spans="2:7" x14ac:dyDescent="0.2"/>
    <row r="34" spans="2:7" x14ac:dyDescent="0.2"/>
    <row r="35" spans="2:7" x14ac:dyDescent="0.2"/>
    <row r="36" spans="2:7" x14ac:dyDescent="0.2"/>
    <row r="37" spans="2:7" x14ac:dyDescent="0.2"/>
    <row r="38" spans="2:7" ht="25.5" x14ac:dyDescent="0.2">
      <c r="B38" s="50"/>
      <c r="C38" s="52" t="str">
        <f>"Top Industries in: "&amp;D4</f>
        <v>Top Industries in: Barking and Dagenham</v>
      </c>
      <c r="D38" s="16"/>
      <c r="E38" s="80" t="s">
        <v>2878</v>
      </c>
      <c r="F38" s="49" t="s">
        <v>2179</v>
      </c>
      <c r="G38" s="49" t="s">
        <v>2706</v>
      </c>
    </row>
    <row r="39" spans="2:7" x14ac:dyDescent="0.2">
      <c r="B39" s="36">
        <v>1</v>
      </c>
      <c r="C39" s="342" t="str">
        <f>IFERROR(INDEX(Diversity!$AO$3:$BU$18,Dashboard!$B39+1,MATCH(Dashboard!$D$4,Diversity!$AO$3:$BU$3,0)),"")</f>
        <v>Computer programming, consultancy and related activities</v>
      </c>
      <c r="D39" s="342"/>
      <c r="E39" s="11">
        <f>IFERROR(INDEX(Diversity!$B$3:$AH$18,Dashboard!$B39+1,MATCH(Dashboard!$D$4,Diversity!$B$1:$AH$1,0)),"")</f>
        <v>6.7303047432827556E-2</v>
      </c>
      <c r="F39" s="26">
        <f>IFERROR(MROUND(E39*VLOOKUP($D$4,'Borough Summary'!$K$4:$L$36,2,0),5),"")</f>
        <v>525</v>
      </c>
      <c r="G39" s="74" t="str">
        <f>IFERROR(IF(INDEX(Complexity!$E$5:$AK$262,MATCH(Dashboard!$C39,Complexity!$B$5:$B$262,0),MATCH(Dashboard!$D$4,Complexity!$E$4:$AK$4,0))=1,"Yes","No"),"")</f>
        <v>Yes</v>
      </c>
    </row>
    <row r="40" spans="2:7" x14ac:dyDescent="0.2">
      <c r="B40" s="36">
        <v>2</v>
      </c>
      <c r="C40" s="342" t="str">
        <f>IFERROR(INDEX(Diversity!$AO$3:$BU$18,Dashboard!$B40+1,MATCH(Dashboard!$D$4,Diversity!$AO$3:$BU$3,0)),"")</f>
        <v>Construction of residential and non-residential buildings</v>
      </c>
      <c r="D40" s="342"/>
      <c r="E40" s="11">
        <f>IFERROR(INDEX(Diversity!$B$3:$AH$18,Dashboard!$B40+1,MATCH(Dashboard!$D$4,Diversity!$B$1:$AH$1,0)),"")</f>
        <v>5.8889743249563475E-2</v>
      </c>
      <c r="F40" s="26">
        <f>IFERROR(MROUND(E40*VLOOKUP($D$4,'Borough Summary'!$K$4:$L$36,2,0),5),"")</f>
        <v>460</v>
      </c>
      <c r="G40" s="74" t="str">
        <f>IFERROR(IF(INDEX(Complexity!$E$5:$AK$262,MATCH(Dashboard!$C40,Complexity!$B$5:$B$262,0),MATCH(Dashboard!$D$4,Complexity!$E$4:$AK$4,0))=1,"Yes","No"),"")</f>
        <v>Yes</v>
      </c>
    </row>
    <row r="41" spans="2:7" x14ac:dyDescent="0.2">
      <c r="B41" s="36">
        <v>3</v>
      </c>
      <c r="C41" s="342" t="str">
        <f>IFERROR(INDEX(Diversity!$AO$3:$BU$18,Dashboard!$B41+1,MATCH(Dashboard!$D$4,Diversity!$AO$3:$BU$3,0)),"")</f>
        <v>Building completion and finishing</v>
      </c>
      <c r="D41" s="342"/>
      <c r="E41" s="11">
        <f>IFERROR(INDEX(Diversity!$B$3:$AH$18,Dashboard!$B41+1,MATCH(Dashboard!$D$4,Diversity!$B$1:$AH$1,0)),"")</f>
        <v>5.1124903292544883E-2</v>
      </c>
      <c r="F41" s="26">
        <f>IFERROR(MROUND(E41*VLOOKUP($D$4,'Borough Summary'!$K$4:$L$36,2,0),5),"")</f>
        <v>400</v>
      </c>
      <c r="G41" s="74" t="str">
        <f>IFERROR(IF(INDEX(Complexity!$E$5:$AK$262,MATCH(Dashboard!$C41,Complexity!$B$5:$B$262,0),MATCH(Dashboard!$D$4,Complexity!$E$4:$AK$4,0))=1,"Yes","No"),"")</f>
        <v>Yes</v>
      </c>
    </row>
    <row r="42" spans="2:7" x14ac:dyDescent="0.2">
      <c r="B42" s="36">
        <v>4</v>
      </c>
      <c r="C42" s="342" t="str">
        <f>IFERROR(INDEX(Diversity!$AO$3:$BU$18,Dashboard!$B42+1,MATCH(Dashboard!$D$4,Diversity!$AO$3:$BU$3,0)),"")</f>
        <v>Business support service activities n.e.c.</v>
      </c>
      <c r="D42" s="342"/>
      <c r="E42" s="11">
        <f>IFERROR(INDEX(Diversity!$B$3:$AH$18,Dashboard!$B42+1,MATCH(Dashboard!$D$4,Diversity!$B$1:$AH$1,0)),"")</f>
        <v>3.8181228889098522E-2</v>
      </c>
      <c r="F42" s="26">
        <f>IFERROR(MROUND(E42*VLOOKUP($D$4,'Borough Summary'!$K$4:$L$36,2,0),5),"")</f>
        <v>295</v>
      </c>
      <c r="G42" s="74" t="str">
        <f>IFERROR(IF(INDEX(Complexity!$E$5:$AK$262,MATCH(Dashboard!$C42,Complexity!$B$5:$B$262,0),MATCH(Dashboard!$D$4,Complexity!$E$4:$AK$4,0))=1,"Yes","No"),"")</f>
        <v>Yes</v>
      </c>
    </row>
    <row r="43" spans="2:7" x14ac:dyDescent="0.2">
      <c r="B43" s="36">
        <v>5</v>
      </c>
      <c r="C43" s="342" t="str">
        <f>IFERROR(INDEX(Diversity!$AO$3:$BU$18,Dashboard!$B43+1,MATCH(Dashboard!$D$4,Diversity!$AO$3:$BU$3,0)),"")</f>
        <v>Management consultancy activities</v>
      </c>
      <c r="D43" s="342"/>
      <c r="E43" s="11">
        <f>IFERROR(INDEX(Diversity!$B$3:$AH$18,Dashboard!$B43+1,MATCH(Dashboard!$D$4,Diversity!$B$1:$AH$1,0)),"")</f>
        <v>3.5592712790500407E-2</v>
      </c>
      <c r="F43" s="26">
        <f>IFERROR(MROUND(E43*VLOOKUP($D$4,'Borough Summary'!$K$4:$L$36,2,0),5),"")</f>
        <v>275</v>
      </c>
      <c r="G43" s="74" t="str">
        <f>IFERROR(IF(INDEX(Complexity!$E$5:$AK$262,MATCH(Dashboard!$C43,Complexity!$B$5:$B$262,0),MATCH(Dashboard!$D$4,Complexity!$E$4:$AK$4,0))=1,"Yes","No"),"")</f>
        <v>No</v>
      </c>
    </row>
    <row r="44" spans="2:7" x14ac:dyDescent="0.2">
      <c r="B44" s="36">
        <v>6</v>
      </c>
      <c r="C44" s="342" t="str">
        <f>IFERROR(INDEX(Diversity!$AO$3:$BU$18,Dashboard!$B44+1,MATCH(Dashboard!$D$4,Diversity!$AO$3:$BU$3,0)),"")</f>
        <v>Electrical, plumbing and other construction installation activities</v>
      </c>
      <c r="D44" s="342"/>
      <c r="E44" s="11">
        <f>IFERROR(INDEX(Diversity!$B$3:$AH$18,Dashboard!$B44+1,MATCH(Dashboard!$D$4,Diversity!$B$1:$AH$1,0)),"")</f>
        <v>3.4298995853980024E-2</v>
      </c>
      <c r="F44" s="26">
        <f>IFERROR(MROUND(E44*VLOOKUP($D$4,'Borough Summary'!$K$4:$L$36,2,0),5),"")</f>
        <v>265</v>
      </c>
      <c r="G44" s="74" t="str">
        <f>IFERROR(IF(INDEX(Complexity!$E$5:$AK$262,MATCH(Dashboard!$C44,Complexity!$B$5:$B$262,0),MATCH(Dashboard!$D$4,Complexity!$E$4:$AK$4,0))=1,"Yes","No"),"")</f>
        <v>Yes</v>
      </c>
    </row>
    <row r="45" spans="2:7" x14ac:dyDescent="0.2">
      <c r="B45" s="36">
        <v>7</v>
      </c>
      <c r="C45" s="342" t="str">
        <f>IFERROR(INDEX(Diversity!$AO$3:$BU$18,Dashboard!$B45+1,MATCH(Dashboard!$D$4,Diversity!$AO$3:$BU$3,0)),"")</f>
        <v>Freight transport by road and removal services</v>
      </c>
      <c r="D45" s="342"/>
      <c r="E45" s="11">
        <f>IFERROR(INDEX(Diversity!$B$3:$AH$18,Dashboard!$B45+1,MATCH(Dashboard!$D$4,Diversity!$B$1:$AH$1,0)),"")</f>
        <v>3.3004630523447799E-2</v>
      </c>
      <c r="F45" s="26">
        <f>IFERROR(MROUND(E45*VLOOKUP($D$4,'Borough Summary'!$K$4:$L$36,2,0),5),"")</f>
        <v>255</v>
      </c>
      <c r="G45" s="74" t="str">
        <f>IFERROR(IF(INDEX(Complexity!$E$5:$AK$262,MATCH(Dashboard!$C45,Complexity!$B$5:$B$262,0),MATCH(Dashboard!$D$4,Complexity!$E$4:$AK$4,0))=1,"Yes","No"),"")</f>
        <v>Yes</v>
      </c>
    </row>
    <row r="46" spans="2:7" x14ac:dyDescent="0.2">
      <c r="B46" s="36">
        <v>8</v>
      </c>
      <c r="C46" s="342" t="str">
        <f>IFERROR(INDEX(Diversity!$AO$3:$BU$18,Dashboard!$B46+1,MATCH(Dashboard!$D$4,Diversity!$AO$3:$BU$3,0)),"")</f>
        <v>Restaurants and mobile food service activities</v>
      </c>
      <c r="D46" s="342"/>
      <c r="E46" s="11">
        <f>IFERROR(INDEX(Diversity!$B$3:$AH$18,Dashboard!$B46+1,MATCH(Dashboard!$D$4,Diversity!$B$1:$AH$1,0)),"")</f>
        <v>3.235720018097251E-2</v>
      </c>
      <c r="F46" s="26">
        <f>IFERROR(MROUND(E46*VLOOKUP($D$4,'Borough Summary'!$K$4:$L$36,2,0),5),"")</f>
        <v>250</v>
      </c>
      <c r="G46" s="74" t="str">
        <f>IFERROR(IF(INDEX(Complexity!$E$5:$AK$262,MATCH(Dashboard!$C46,Complexity!$B$5:$B$262,0),MATCH(Dashboard!$D$4,Complexity!$E$4:$AK$4,0))=1,"Yes","No"),"")</f>
        <v>No</v>
      </c>
    </row>
    <row r="47" spans="2:7" x14ac:dyDescent="0.2">
      <c r="B47" s="36">
        <v>9</v>
      </c>
      <c r="C47" s="342" t="str">
        <f>IFERROR(INDEX(Diversity!$AO$3:$BU$18,Dashboard!$B47+1,MATCH(Dashboard!$D$4,Diversity!$AO$3:$BU$3,0)),"")</f>
        <v>Cleaning activities</v>
      </c>
      <c r="D47" s="342"/>
      <c r="E47" s="11">
        <f>IFERROR(INDEX(Diversity!$B$3:$AH$18,Dashboard!$B47+1,MATCH(Dashboard!$D$4,Diversity!$B$1:$AH$1,0)),"")</f>
        <v>2.7180847895166727E-2</v>
      </c>
      <c r="F47" s="26">
        <f>IFERROR(MROUND(E47*VLOOKUP($D$4,'Borough Summary'!$K$4:$L$36,2,0),5),"")</f>
        <v>210</v>
      </c>
      <c r="G47" s="74" t="str">
        <f>IFERROR(IF(INDEX(Complexity!$E$5:$AK$262,MATCH(Dashboard!$C47,Complexity!$B$5:$B$262,0),MATCH(Dashboard!$D$4,Complexity!$E$4:$AK$4,0))=1,"Yes","No"),"")</f>
        <v>Yes</v>
      </c>
    </row>
    <row r="48" spans="2:7" x14ac:dyDescent="0.2">
      <c r="B48" s="36">
        <v>10</v>
      </c>
      <c r="C48" s="342" t="str">
        <f>IFERROR(INDEX(Diversity!$AO$3:$BU$18,Dashboard!$B48+1,MATCH(Dashboard!$D$4,Diversity!$AO$3:$BU$3,0)),"")</f>
        <v>Retail sale in non-specialised stores</v>
      </c>
      <c r="D48" s="342"/>
      <c r="E48" s="11">
        <f>IFERROR(INDEX(Diversity!$B$3:$AH$18,Dashboard!$B48+1,MATCH(Dashboard!$D$4,Diversity!$B$1:$AH$1,0)),"")</f>
        <v>2.653294505196133E-2</v>
      </c>
      <c r="F48" s="26">
        <f>IFERROR(MROUND(E48*VLOOKUP($D$4,'Borough Summary'!$K$4:$L$36,2,0),5),"")</f>
        <v>205</v>
      </c>
      <c r="G48" s="74" t="str">
        <f>IFERROR(IF(INDEX(Complexity!$E$5:$AK$262,MATCH(Dashboard!$C48,Complexity!$B$5:$B$262,0),MATCH(Dashboard!$D$4,Complexity!$E$4:$AK$4,0))=1,"Yes","No"),"")</f>
        <v>Yes</v>
      </c>
    </row>
    <row r="49" spans="1:17" x14ac:dyDescent="0.2">
      <c r="B49" s="36">
        <v>11</v>
      </c>
      <c r="C49" s="342" t="str">
        <f>IFERROR(INDEX(Diversity!$AO$3:$BU$18,Dashboard!$B49+1,MATCH(Dashboard!$D$4,Diversity!$AO$3:$BU$3,0)),"")</f>
        <v>Other social work activities without accommodation</v>
      </c>
      <c r="D49" s="342"/>
      <c r="E49" s="11">
        <f>IFERROR(INDEX(Diversity!$B$3:$AH$18,Dashboard!$B49+1,MATCH(Dashboard!$D$4,Diversity!$B$1:$AH$1,0)),"")</f>
        <v>2.5239681037870151E-2</v>
      </c>
      <c r="F49" s="26">
        <f>IFERROR(MROUND(E49*VLOOKUP($D$4,'Borough Summary'!$K$4:$L$36,2,0),5),"")</f>
        <v>195</v>
      </c>
      <c r="G49" s="74" t="str">
        <f>IFERROR(IF(INDEX(Complexity!$E$5:$AK$262,MATCH(Dashboard!$C49,Complexity!$B$5:$B$262,0),MATCH(Dashboard!$D$4,Complexity!$E$4:$AK$4,0))=1,"Yes","No"),"")</f>
        <v>Yes</v>
      </c>
    </row>
    <row r="50" spans="1:17" x14ac:dyDescent="0.2">
      <c r="B50" s="36">
        <v>12</v>
      </c>
      <c r="C50" s="342" t="str">
        <f>IFERROR(INDEX(Diversity!$AO$3:$BU$18,Dashboard!$B50+1,MATCH(Dashboard!$D$4,Diversity!$AO$3:$BU$3,0)),"")</f>
        <v>Other specialised construction activities n.e.c.</v>
      </c>
      <c r="D50" s="342"/>
      <c r="E50" s="11">
        <f>IFERROR(INDEX(Diversity!$B$3:$AH$18,Dashboard!$B50+1,MATCH(Dashboard!$D$4,Diversity!$B$1:$AH$1,0)),"")</f>
        <v>2.1356738574899441E-2</v>
      </c>
      <c r="F50" s="26">
        <f>IFERROR(MROUND(E50*VLOOKUP($D$4,'Borough Summary'!$K$4:$L$36,2,0),5),"")</f>
        <v>165</v>
      </c>
      <c r="G50" s="74" t="str">
        <f>IFERROR(IF(INDEX(Complexity!$E$5:$AK$262,MATCH(Dashboard!$C50,Complexity!$B$5:$B$262,0),MATCH(Dashboard!$D$4,Complexity!$E$4:$AK$4,0))=1,"Yes","No"),"")</f>
        <v>Yes</v>
      </c>
    </row>
    <row r="51" spans="1:17" x14ac:dyDescent="0.2">
      <c r="B51" s="36">
        <v>13</v>
      </c>
      <c r="C51" s="342" t="str">
        <f>IFERROR(INDEX(Diversity!$AO$3:$BU$18,Dashboard!$B51+1,MATCH(Dashboard!$D$4,Diversity!$AO$3:$BU$3,0)),"")</f>
        <v>Administration of the State and the economic and social policy of the community</v>
      </c>
      <c r="D51" s="342"/>
      <c r="E51" s="11">
        <f>IFERROR(INDEX(Diversity!$B$3:$AH$18,Dashboard!$B51+1,MATCH(Dashboard!$D$4,Diversity!$B$1:$AH$1,0)),"")</f>
        <v>2.0709012998239216E-2</v>
      </c>
      <c r="F51" s="26">
        <f>IFERROR(MROUND(E51*VLOOKUP($D$4,'Borough Summary'!$K$4:$L$36,2,0),5),"")</f>
        <v>160</v>
      </c>
      <c r="G51" s="74" t="str">
        <f>IFERROR(IF(INDEX(Complexity!$E$5:$AK$262,MATCH(Dashboard!$C51,Complexity!$B$5:$B$262,0),MATCH(Dashboard!$D$4,Complexity!$E$4:$AK$4,0))=1,"Yes","No"),"")</f>
        <v>Yes</v>
      </c>
    </row>
    <row r="52" spans="1:17" x14ac:dyDescent="0.2">
      <c r="B52" s="36">
        <v>14</v>
      </c>
      <c r="C52" s="342" t="str">
        <f>IFERROR(INDEX(Diversity!$AO$3:$BU$18,Dashboard!$B52+1,MATCH(Dashboard!$D$4,Diversity!$AO$3:$BU$3,0)),"")</f>
        <v>Retail sale of other goods in specialised stores</v>
      </c>
      <c r="D52" s="342"/>
      <c r="E52" s="11">
        <f>IFERROR(INDEX(Diversity!$B$3:$AH$18,Dashboard!$B52+1,MATCH(Dashboard!$D$4,Diversity!$B$1:$AH$1,0)),"")</f>
        <v>1.9415311335069668E-2</v>
      </c>
      <c r="F52" s="26">
        <f>IFERROR(MROUND(E52*VLOOKUP($D$4,'Borough Summary'!$K$4:$L$36,2,0),5),"")</f>
        <v>150</v>
      </c>
      <c r="G52" s="74" t="str">
        <f>IFERROR(IF(INDEX(Complexity!$E$5:$AK$262,MATCH(Dashboard!$C52,Complexity!$B$5:$B$262,0),MATCH(Dashboard!$D$4,Complexity!$E$4:$AK$4,0))=1,"Yes","No"),"")</f>
        <v>No</v>
      </c>
    </row>
    <row r="53" spans="1:17" x14ac:dyDescent="0.2">
      <c r="B53" s="50">
        <v>15</v>
      </c>
      <c r="C53" s="343" t="str">
        <f>IFERROR(INDEX(Diversity!$AO$3:$BU$18,Dashboard!$B53+1,MATCH(Dashboard!$D$4,Diversity!$AO$3:$BU$3,0)),"")</f>
        <v>Other human health activities</v>
      </c>
      <c r="D53" s="343"/>
      <c r="E53" s="18">
        <f>IFERROR(INDEX(Diversity!$B$3:$AH$18,Dashboard!$B53+1,MATCH(Dashboard!$D$4,Diversity!$B$1:$AH$1,0)),"")</f>
        <v>1.8768140693436797E-2</v>
      </c>
      <c r="F53" s="17">
        <f>IFERROR(MROUND(E53*VLOOKUP($D$4,'Borough Summary'!$K$4:$L$36,2,0),5),"")</f>
        <v>145</v>
      </c>
      <c r="G53" s="50" t="str">
        <f>IFERROR(IF(INDEX(Complexity!$E$5:$AK$262,MATCH(Dashboard!$C53,Complexity!$B$5:$B$262,0),MATCH(Dashboard!$D$4,Complexity!$E$4:$AK$4,0))=1,"Yes","No"),"")</f>
        <v>Yes</v>
      </c>
    </row>
    <row r="54" spans="1:17" x14ac:dyDescent="0.2"/>
    <row r="55" spans="1:17" x14ac:dyDescent="0.2"/>
    <row r="56" spans="1:17" ht="13.5" thickBot="1" x14ac:dyDescent="0.25"/>
    <row r="57" spans="1:17" ht="24" thickBot="1" x14ac:dyDescent="0.4">
      <c r="B57" s="249">
        <f>MATCH($D$4,'MSOA detail'!$A$2:$A$641,0)</f>
        <v>501</v>
      </c>
      <c r="C57" s="242" t="str">
        <f>"MSOA Clusters in "&amp;D4&amp;", 2018"</f>
        <v>MSOA Clusters in Barking and Dagenham, 2018</v>
      </c>
      <c r="D57" s="243"/>
      <c r="E57" s="243"/>
      <c r="F57" s="243"/>
      <c r="G57" s="243"/>
      <c r="H57" s="243"/>
      <c r="I57" s="243"/>
      <c r="J57" s="243"/>
      <c r="K57" s="243"/>
      <c r="L57" s="243"/>
      <c r="M57" s="243"/>
      <c r="N57" s="243"/>
      <c r="O57" s="243"/>
      <c r="P57" s="243"/>
      <c r="Q57" s="243"/>
    </row>
    <row r="58" spans="1:17" s="240" customFormat="1" ht="60" x14ac:dyDescent="0.2">
      <c r="A58" s="248"/>
      <c r="B58" s="51"/>
      <c r="C58" s="101" t="s">
        <v>2775</v>
      </c>
      <c r="D58" s="51"/>
      <c r="E58" s="101" t="s">
        <v>2149</v>
      </c>
      <c r="F58" s="51"/>
      <c r="G58" s="51"/>
      <c r="H58" s="51"/>
      <c r="I58" s="51"/>
      <c r="J58" s="101" t="s">
        <v>2776</v>
      </c>
      <c r="K58" s="101" t="s">
        <v>2722</v>
      </c>
      <c r="L58" s="101" t="s">
        <v>2723</v>
      </c>
      <c r="M58" s="101" t="s">
        <v>2777</v>
      </c>
      <c r="N58" s="101" t="s">
        <v>2724</v>
      </c>
      <c r="O58" s="101" t="s">
        <v>2767</v>
      </c>
      <c r="P58" s="101" t="s">
        <v>2807</v>
      </c>
      <c r="Q58" s="101" t="s">
        <v>2852</v>
      </c>
    </row>
    <row r="59" spans="1:17" x14ac:dyDescent="0.2">
      <c r="B59" s="36">
        <v>1</v>
      </c>
      <c r="C59" s="341" t="str">
        <f ca="1">OFFSET('MSOA detail'!$B$1,Dashboard!$B$57+Dashboard!$B59-1,0)</f>
        <v>Public administration and defence; compulsory social security</v>
      </c>
      <c r="D59" s="341"/>
      <c r="E59" s="341" t="str">
        <f ca="1">OFFSET('MSOA detail'!$D$1,Dashboard!$B$57+Dashboard!$B59-1,0)</f>
        <v>General public administration activities</v>
      </c>
      <c r="F59" s="341"/>
      <c r="G59" s="341"/>
      <c r="H59" s="341"/>
      <c r="I59" s="341"/>
      <c r="J59" s="102">
        <f ca="1">OFFSET('MSOA detail'!$E$1,Dashboard!$B$57+Dashboard!$B59-1,0)</f>
        <v>1.0069905173761657</v>
      </c>
      <c r="K59" s="108">
        <f ca="1">OFFSET('MSOA detail'!$F$1,Dashboard!$B$57+Dashboard!$B59-1,0)</f>
        <v>130.08113678485546</v>
      </c>
      <c r="L59" s="108">
        <f ca="1">OFFSET('MSOA detail'!$G$1,Dashboard!$B$57+Dashboard!$B59-1,0)</f>
        <v>85</v>
      </c>
      <c r="M59" s="106">
        <f ca="1">L59/K59</f>
        <v>0.65343832396378643</v>
      </c>
      <c r="N59" s="100" t="str">
        <f ca="1">OFFSET('MSOA detail'!$H$1,Dashboard!$B$57+Dashboard!$B59-1,0)</f>
        <v>E02000016</v>
      </c>
      <c r="O59" s="100" t="str">
        <f ca="1">OFFSET('MSOA detail'!$I$1,Dashboard!$B$57+Dashboard!$B59-1,0)</f>
        <v>Barking and Dagenham 015</v>
      </c>
      <c r="P59" s="74" t="str">
        <f ca="1">OFFSET('MSOA detail'!$J$1,Dashboard!$B$57+Dashboard!$B59-1,0)</f>
        <v>No</v>
      </c>
      <c r="Q59" s="312">
        <f ca="1">OFFSET('MSOA detail'!$K$1,Dashboard!$B$57+Dashboard!$B59-1,0)</f>
        <v>0.77777777777777779</v>
      </c>
    </row>
    <row r="60" spans="1:17" x14ac:dyDescent="0.2">
      <c r="B60" s="36">
        <v>2</v>
      </c>
      <c r="C60" s="341" t="str">
        <f ca="1">OFFSET('MSOA detail'!$B$1,Dashboard!$B$57+Dashboard!$B60-1,0)</f>
        <v>Human health and social work activities</v>
      </c>
      <c r="D60" s="341"/>
      <c r="E60" s="341" t="str">
        <f ca="1">OFFSET('MSOA detail'!$D$1,Dashboard!$B$57+Dashboard!$B60-1,0)</f>
        <v>Other social work activities without accommodation nec</v>
      </c>
      <c r="F60" s="341"/>
      <c r="G60" s="341"/>
      <c r="H60" s="341"/>
      <c r="I60" s="341"/>
      <c r="J60" s="102">
        <f ca="1">OFFSET('MSOA detail'!$E$1,Dashboard!$B$57+Dashboard!$B60-1,0)</f>
        <v>0.27052714765802804</v>
      </c>
      <c r="K60" s="108">
        <f ca="1">OFFSET('MSOA detail'!$F$1,Dashboard!$B$57+Dashboard!$B60-1,0)</f>
        <v>140.00635336119785</v>
      </c>
      <c r="L60" s="108">
        <f ca="1">OFFSET('MSOA detail'!$G$1,Dashboard!$B$57+Dashboard!$B60-1,0)</f>
        <v>49.999999999999993</v>
      </c>
      <c r="M60" s="105">
        <f t="shared" ref="M60:M78" ca="1" si="0">L60/K60</f>
        <v>0.35712665032426505</v>
      </c>
      <c r="N60" s="100" t="str">
        <f ca="1">OFFSET('MSOA detail'!$H$1,Dashboard!$B$57+Dashboard!$B60-1,0)</f>
        <v>E02000016</v>
      </c>
      <c r="O60" s="100" t="str">
        <f ca="1">OFFSET('MSOA detail'!$I$1,Dashboard!$B$57+Dashboard!$B60-1,0)</f>
        <v>Barking and Dagenham 015</v>
      </c>
      <c r="P60" s="74" t="str">
        <f ca="1">OFFSET('MSOA detail'!$J$1,Dashboard!$B$57+Dashboard!$B60-1,0)</f>
        <v>No</v>
      </c>
      <c r="Q60" s="312">
        <f ca="1">OFFSET('MSOA detail'!$K$1,Dashboard!$B$57+Dashboard!$B60-1,0)</f>
        <v>0.76666666666666672</v>
      </c>
    </row>
    <row r="61" spans="1:17" x14ac:dyDescent="0.2">
      <c r="B61" s="36">
        <v>3</v>
      </c>
      <c r="C61" s="341" t="str">
        <f ca="1">OFFSET('MSOA detail'!$B$1,Dashboard!$B$57+Dashboard!$B61-1,0)</f>
        <v>Wholesale and retail trade; repair of motor vehicles and motorcycles</v>
      </c>
      <c r="D61" s="341"/>
      <c r="E61" s="341" t="str">
        <f ca="1">OFFSET('MSOA detail'!$D$1,Dashboard!$B$57+Dashboard!$B61-1,0)</f>
        <v>Maintenance and repair of motor vehicles</v>
      </c>
      <c r="F61" s="341"/>
      <c r="G61" s="341"/>
      <c r="H61" s="341"/>
      <c r="I61" s="341"/>
      <c r="J61" s="102">
        <f ca="1">OFFSET('MSOA detail'!$E$1,Dashboard!$B$57+Dashboard!$B61-1,0)</f>
        <v>0.20132586058736221</v>
      </c>
      <c r="K61" s="108">
        <f ca="1">OFFSET('MSOA detail'!$F$1,Dashboard!$B$57+Dashboard!$B61-1,0)</f>
        <v>145.09789469049198</v>
      </c>
      <c r="L61" s="108">
        <f ca="1">OFFSET('MSOA detail'!$G$1,Dashboard!$B$57+Dashboard!$B61-1,0)</f>
        <v>40</v>
      </c>
      <c r="M61" s="105">
        <f t="shared" ca="1" si="0"/>
        <v>0.27567595026326136</v>
      </c>
      <c r="N61" s="100" t="str">
        <f ca="1">OFFSET('MSOA detail'!$H$1,Dashboard!$B$57+Dashboard!$B61-1,0)</f>
        <v>E02000020</v>
      </c>
      <c r="O61" s="100" t="str">
        <f ca="1">OFFSET('MSOA detail'!$I$1,Dashboard!$B$57+Dashboard!$B61-1,0)</f>
        <v>Barking and Dagenham 019</v>
      </c>
      <c r="P61" s="74" t="str">
        <f ca="1">OFFSET('MSOA detail'!$J$1,Dashboard!$B$57+Dashboard!$B61-1,0)</f>
        <v>No</v>
      </c>
      <c r="Q61" s="312">
        <f ca="1">OFFSET('MSOA detail'!$K$1,Dashboard!$B$57+Dashboard!$B61-1,0)</f>
        <v>0.9642857142857143</v>
      </c>
    </row>
    <row r="62" spans="1:17" x14ac:dyDescent="0.2">
      <c r="B62" s="36">
        <v>4</v>
      </c>
      <c r="C62" s="341" t="str">
        <f ca="1">OFFSET('MSOA detail'!$B$1,Dashboard!$B$57+Dashboard!$B62-1,0)</f>
        <v>Professional, scientific and technical activities</v>
      </c>
      <c r="D62" s="341"/>
      <c r="E62" s="341" t="str">
        <f ca="1">OFFSET('MSOA detail'!$D$1,Dashboard!$B$57+Dashboard!$B62-1,0)</f>
        <v>Solicitors</v>
      </c>
      <c r="F62" s="341"/>
      <c r="G62" s="341"/>
      <c r="H62" s="341"/>
      <c r="I62" s="341"/>
      <c r="J62" s="102">
        <f ca="1">OFFSET('MSOA detail'!$E$1,Dashboard!$B$57+Dashboard!$B62-1,0)</f>
        <v>0.20018750294644633</v>
      </c>
      <c r="K62" s="108">
        <f ca="1">OFFSET('MSOA detail'!$F$1,Dashboard!$B$57+Dashboard!$B62-1,0)</f>
        <v>20.05242803139657</v>
      </c>
      <c r="L62" s="108">
        <f ca="1">OFFSET('MSOA detail'!$G$1,Dashboard!$B$57+Dashboard!$B62-1,0)</f>
        <v>14.999999999999998</v>
      </c>
      <c r="M62" s="105">
        <f t="shared" ca="1" si="0"/>
        <v>0.7480390891573897</v>
      </c>
      <c r="N62" s="100" t="str">
        <f ca="1">OFFSET('MSOA detail'!$H$1,Dashboard!$B$57+Dashboard!$B62-1,0)</f>
        <v>E02000016</v>
      </c>
      <c r="O62" s="100" t="str">
        <f ca="1">OFFSET('MSOA detail'!$I$1,Dashboard!$B$57+Dashboard!$B62-1,0)</f>
        <v>Barking and Dagenham 015</v>
      </c>
      <c r="P62" s="74" t="str">
        <f ca="1">OFFSET('MSOA detail'!$J$1,Dashboard!$B$57+Dashboard!$B62-1,0)</f>
        <v>Yes</v>
      </c>
      <c r="Q62" s="312">
        <f ca="1">OFFSET('MSOA detail'!$K$1,Dashboard!$B$57+Dashboard!$B62-1,0)</f>
        <v>0.8</v>
      </c>
    </row>
    <row r="63" spans="1:17" x14ac:dyDescent="0.2">
      <c r="B63" s="36">
        <v>5</v>
      </c>
      <c r="C63" s="341" t="str">
        <f ca="1">OFFSET('MSOA detail'!$B$1,Dashboard!$B$57+Dashboard!$B63-1,0)</f>
        <v>Wholesale and retail trade; repair of motor vehicles and motorcycles</v>
      </c>
      <c r="D63" s="341"/>
      <c r="E63" s="341" t="str">
        <f ca="1">OFFSET('MSOA detail'!$D$1,Dashboard!$B$57+Dashboard!$B63-1,0)</f>
        <v>Other retail sale in non-specialised stores</v>
      </c>
      <c r="F63" s="341"/>
      <c r="G63" s="341"/>
      <c r="H63" s="341"/>
      <c r="I63" s="341"/>
      <c r="J63" s="102">
        <f ca="1">OFFSET('MSOA detail'!$E$1,Dashboard!$B$57+Dashboard!$B63-1,0)</f>
        <v>0.17005389162291129</v>
      </c>
      <c r="K63" s="108">
        <f ca="1">OFFSET('MSOA detail'!$F$1,Dashboard!$B$57+Dashboard!$B63-1,0)</f>
        <v>25.017606055033859</v>
      </c>
      <c r="L63" s="108">
        <f ca="1">OFFSET('MSOA detail'!$G$1,Dashboard!$B$57+Dashboard!$B63-1,0)</f>
        <v>15</v>
      </c>
      <c r="M63" s="105">
        <f t="shared" ca="1" si="0"/>
        <v>0.59957775204401742</v>
      </c>
      <c r="N63" s="100" t="str">
        <f ca="1">OFFSET('MSOA detail'!$H$1,Dashboard!$B$57+Dashboard!$B63-1,0)</f>
        <v>E02000016</v>
      </c>
      <c r="O63" s="100" t="str">
        <f ca="1">OFFSET('MSOA detail'!$I$1,Dashboard!$B$57+Dashboard!$B63-1,0)</f>
        <v>Barking and Dagenham 015</v>
      </c>
      <c r="P63" s="74" t="str">
        <f ca="1">OFFSET('MSOA detail'!$J$1,Dashboard!$B$57+Dashboard!$B63-1,0)</f>
        <v>No</v>
      </c>
      <c r="Q63" s="312">
        <f ca="1">OFFSET('MSOA detail'!$K$1,Dashboard!$B$57+Dashboard!$B63-1,0)</f>
        <v>0.5714285714285714</v>
      </c>
    </row>
    <row r="64" spans="1:17" x14ac:dyDescent="0.2">
      <c r="B64" s="36">
        <v>6</v>
      </c>
      <c r="C64" s="341" t="str">
        <f ca="1">OFFSET('MSOA detail'!$B$1,Dashboard!$B$57+Dashboard!$B64-1,0)</f>
        <v>Water supply, sewerage, waste management and remediation activities</v>
      </c>
      <c r="D64" s="341"/>
      <c r="E64" s="341" t="str">
        <f ca="1">OFFSET('MSOA detail'!$D$1,Dashboard!$B$57+Dashboard!$B64-1,0)</f>
        <v>Collection of non-hazardous waste</v>
      </c>
      <c r="F64" s="341"/>
      <c r="G64" s="341"/>
      <c r="H64" s="341"/>
      <c r="I64" s="341"/>
      <c r="J64" s="102">
        <f ca="1">OFFSET('MSOA detail'!$E$1,Dashboard!$B$57+Dashboard!$B64-1,0)</f>
        <v>0.16542617390126813</v>
      </c>
      <c r="K64" s="108">
        <f ca="1">OFFSET('MSOA detail'!$F$1,Dashboard!$B$57+Dashboard!$B64-1,0)</f>
        <v>10.023127837378366</v>
      </c>
      <c r="L64" s="108">
        <f ca="1">OFFSET('MSOA detail'!$G$1,Dashboard!$B$57+Dashboard!$B64-1,0)</f>
        <v>10</v>
      </c>
      <c r="M64" s="105">
        <f t="shared" ca="1" si="0"/>
        <v>0.99769255288831915</v>
      </c>
      <c r="N64" s="100" t="str">
        <f ca="1">OFFSET('MSOA detail'!$H$1,Dashboard!$B$57+Dashboard!$B64-1,0)</f>
        <v>E02000020</v>
      </c>
      <c r="O64" s="100" t="str">
        <f ca="1">OFFSET('MSOA detail'!$I$1,Dashboard!$B$57+Dashboard!$B64-1,0)</f>
        <v>Barking and Dagenham 019</v>
      </c>
      <c r="P64" s="74" t="str">
        <f ca="1">OFFSET('MSOA detail'!$J$1,Dashboard!$B$57+Dashboard!$B64-1,0)</f>
        <v>No</v>
      </c>
      <c r="Q64" s="312">
        <f ca="1">OFFSET('MSOA detail'!$K$1,Dashboard!$B$57+Dashboard!$B64-1,0)</f>
        <v>0.6</v>
      </c>
    </row>
    <row r="65" spans="2:17" x14ac:dyDescent="0.2">
      <c r="B65" s="36">
        <v>7</v>
      </c>
      <c r="C65" s="341" t="str">
        <f ca="1">OFFSET('MSOA detail'!$B$1,Dashboard!$B$57+Dashboard!$B65-1,0)</f>
        <v>Education</v>
      </c>
      <c r="D65" s="341"/>
      <c r="E65" s="341" t="str">
        <f ca="1">OFFSET('MSOA detail'!$D$1,Dashboard!$B$57+Dashboard!$B65-1,0)</f>
        <v>Educational support activities</v>
      </c>
      <c r="F65" s="341"/>
      <c r="G65" s="341"/>
      <c r="H65" s="341"/>
      <c r="I65" s="341"/>
      <c r="J65" s="102">
        <f ca="1">OFFSET('MSOA detail'!$E$1,Dashboard!$B$57+Dashboard!$B65-1,0)</f>
        <v>0.16534542451324993</v>
      </c>
      <c r="K65" s="108">
        <f ca="1">OFFSET('MSOA detail'!$F$1,Dashboard!$B$57+Dashboard!$B65-1,0)</f>
        <v>10.027976185821872</v>
      </c>
      <c r="L65" s="108">
        <f ca="1">OFFSET('MSOA detail'!$G$1,Dashboard!$B$57+Dashboard!$B65-1,0)</f>
        <v>10</v>
      </c>
      <c r="M65" s="105">
        <f t="shared" ca="1" si="0"/>
        <v>0.99721018625259339</v>
      </c>
      <c r="N65" s="100" t="str">
        <f ca="1">OFFSET('MSOA detail'!$H$1,Dashboard!$B$57+Dashboard!$B65-1,0)</f>
        <v>E02000016</v>
      </c>
      <c r="O65" s="100" t="str">
        <f ca="1">OFFSET('MSOA detail'!$I$1,Dashboard!$B$57+Dashboard!$B65-1,0)</f>
        <v>Barking and Dagenham 015</v>
      </c>
      <c r="P65" s="74" t="str">
        <f ca="1">OFFSET('MSOA detail'!$J$1,Dashboard!$B$57+Dashboard!$B65-1,0)</f>
        <v>No</v>
      </c>
      <c r="Q65" s="312">
        <f ca="1">OFFSET('MSOA detail'!$K$1,Dashboard!$B$57+Dashboard!$B65-1,0)</f>
        <v>1</v>
      </c>
    </row>
    <row r="66" spans="2:17" x14ac:dyDescent="0.2">
      <c r="B66" s="36">
        <v>8</v>
      </c>
      <c r="C66" s="341" t="str">
        <f ca="1">OFFSET('MSOA detail'!$B$1,Dashboard!$B$57+Dashboard!$B66-1,0)</f>
        <v>Water supply, sewerage, waste management and remediation activities</v>
      </c>
      <c r="D66" s="341"/>
      <c r="E66" s="341" t="str">
        <f ca="1">OFFSET('MSOA detail'!$D$1,Dashboard!$B$57+Dashboard!$B66-1,0)</f>
        <v>Recovery of sorted materials</v>
      </c>
      <c r="F66" s="341"/>
      <c r="G66" s="341"/>
      <c r="H66" s="341"/>
      <c r="I66" s="341"/>
      <c r="J66" s="102">
        <f ca="1">OFFSET('MSOA detail'!$E$1,Dashboard!$B$57+Dashboard!$B66-1,0)</f>
        <v>0.16509134898354749</v>
      </c>
      <c r="K66" s="108">
        <f ca="1">OFFSET('MSOA detail'!$F$1,Dashboard!$B$57+Dashboard!$B66-1,0)</f>
        <v>10.043261866674586</v>
      </c>
      <c r="L66" s="108">
        <f ca="1">OFFSET('MSOA detail'!$G$1,Dashboard!$B$57+Dashboard!$B66-1,0)</f>
        <v>10</v>
      </c>
      <c r="M66" s="105">
        <f t="shared" ca="1" si="0"/>
        <v>0.99569244860396033</v>
      </c>
      <c r="N66" s="100" t="str">
        <f ca="1">OFFSET('MSOA detail'!$H$1,Dashboard!$B$57+Dashboard!$B66-1,0)</f>
        <v>E02000020</v>
      </c>
      <c r="O66" s="100" t="str">
        <f ca="1">OFFSET('MSOA detail'!$I$1,Dashboard!$B$57+Dashboard!$B66-1,0)</f>
        <v>Barking and Dagenham 019</v>
      </c>
      <c r="P66" s="74" t="str">
        <f ca="1">OFFSET('MSOA detail'!$J$1,Dashboard!$B$57+Dashboard!$B66-1,0)</f>
        <v>No</v>
      </c>
      <c r="Q66" s="312">
        <f ca="1">OFFSET('MSOA detail'!$K$1,Dashboard!$B$57+Dashboard!$B66-1,0)</f>
        <v>0.66666666666666663</v>
      </c>
    </row>
    <row r="67" spans="2:17" x14ac:dyDescent="0.2">
      <c r="B67" s="36">
        <v>9</v>
      </c>
      <c r="C67" s="341" t="str">
        <f ca="1">OFFSET('MSOA detail'!$B$1,Dashboard!$B$57+Dashboard!$B67-1,0)</f>
        <v>Administrative and support service activities</v>
      </c>
      <c r="D67" s="341"/>
      <c r="E67" s="341" t="str">
        <f ca="1">OFFSET('MSOA detail'!$D$1,Dashboard!$B$57+Dashboard!$B67-1,0)</f>
        <v>Combined office administrative service activities</v>
      </c>
      <c r="F67" s="341"/>
      <c r="G67" s="341"/>
      <c r="H67" s="341"/>
      <c r="I67" s="341"/>
      <c r="J67" s="102">
        <f ca="1">OFFSET('MSOA detail'!$E$1,Dashboard!$B$57+Dashboard!$B67-1,0)</f>
        <v>0.16482615811542936</v>
      </c>
      <c r="K67" s="108">
        <f ca="1">OFFSET('MSOA detail'!$F$1,Dashboard!$B$57+Dashboard!$B67-1,0)</f>
        <v>10.059265811243863</v>
      </c>
      <c r="L67" s="108">
        <f ca="1">OFFSET('MSOA detail'!$G$1,Dashboard!$B$57+Dashboard!$B67-1,0)</f>
        <v>10</v>
      </c>
      <c r="M67" s="105">
        <f t="shared" ca="1" si="0"/>
        <v>0.99410833629849826</v>
      </c>
      <c r="N67" s="100" t="str">
        <f ca="1">OFFSET('MSOA detail'!$H$1,Dashboard!$B$57+Dashboard!$B67-1,0)</f>
        <v>E02000020</v>
      </c>
      <c r="O67" s="100" t="str">
        <f ca="1">OFFSET('MSOA detail'!$I$1,Dashboard!$B$57+Dashboard!$B67-1,0)</f>
        <v>Barking and Dagenham 019</v>
      </c>
      <c r="P67" s="74" t="str">
        <f ca="1">OFFSET('MSOA detail'!$J$1,Dashboard!$B$57+Dashboard!$B67-1,0)</f>
        <v>No</v>
      </c>
      <c r="Q67" s="312">
        <f ca="1">OFFSET('MSOA detail'!$K$1,Dashboard!$B$57+Dashboard!$B67-1,0)</f>
        <v>1</v>
      </c>
    </row>
    <row r="68" spans="2:17" x14ac:dyDescent="0.2">
      <c r="B68" s="36">
        <v>10</v>
      </c>
      <c r="C68" s="341" t="str">
        <f ca="1">OFFSET('MSOA detail'!$B$1,Dashboard!$B$57+Dashboard!$B68-1,0)</f>
        <v>Information and communication</v>
      </c>
      <c r="D68" s="341"/>
      <c r="E68" s="341" t="str">
        <f ca="1">OFFSET('MSOA detail'!$D$1,Dashboard!$B$57+Dashboard!$B68-1,0)</f>
        <v>Computer consultancy activities</v>
      </c>
      <c r="F68" s="341"/>
      <c r="G68" s="341"/>
      <c r="H68" s="341"/>
      <c r="I68" s="341"/>
      <c r="J68" s="102">
        <f ca="1">OFFSET('MSOA detail'!$E$1,Dashboard!$B$57+Dashboard!$B68-1,0)</f>
        <v>0.16359850341423823</v>
      </c>
      <c r="K68" s="108">
        <f ca="1">OFFSET('MSOA detail'!$F$1,Dashboard!$B$57+Dashboard!$B68-1,0)</f>
        <v>400.08085919795457</v>
      </c>
      <c r="L68" s="108">
        <f ca="1">OFFSET('MSOA detail'!$G$1,Dashboard!$B$57+Dashboard!$B68-1,0)</f>
        <v>70</v>
      </c>
      <c r="M68" s="105">
        <f t="shared" ca="1" si="0"/>
        <v>0.17496463125061665</v>
      </c>
      <c r="N68" s="100" t="str">
        <f ca="1">OFFSET('MSOA detail'!$H$1,Dashboard!$B$57+Dashboard!$B68-1,0)</f>
        <v>E02000016</v>
      </c>
      <c r="O68" s="100" t="str">
        <f ca="1">OFFSET('MSOA detail'!$I$1,Dashboard!$B$57+Dashboard!$B68-1,0)</f>
        <v>Barking and Dagenham 015</v>
      </c>
      <c r="P68" s="74" t="str">
        <f ca="1">OFFSET('MSOA detail'!$J$1,Dashboard!$B$57+Dashboard!$B68-1,0)</f>
        <v>Yes</v>
      </c>
      <c r="Q68" s="312">
        <f ca="1">OFFSET('MSOA detail'!$K$1,Dashboard!$B$57+Dashboard!$B68-1,0)</f>
        <v>0.98765432098765427</v>
      </c>
    </row>
    <row r="69" spans="2:17" x14ac:dyDescent="0.2">
      <c r="B69" s="36">
        <v>11</v>
      </c>
      <c r="C69" s="341" t="str">
        <f ca="1">OFFSET('MSOA detail'!$B$1,Dashboard!$B$57+Dashboard!$B69-1,0)</f>
        <v>Transportation and storage</v>
      </c>
      <c r="D69" s="341"/>
      <c r="E69" s="341" t="str">
        <f ca="1">OFFSET('MSOA detail'!$D$1,Dashboard!$B$57+Dashboard!$B69-1,0)</f>
        <v>Operation of warehousing and storage facilities for land transport activities of division 49</v>
      </c>
      <c r="F69" s="341"/>
      <c r="G69" s="341"/>
      <c r="H69" s="341"/>
      <c r="I69" s="341"/>
      <c r="J69" s="102">
        <f ca="1">OFFSET('MSOA detail'!$E$1,Dashboard!$B$57+Dashboard!$B69-1,0)</f>
        <v>0.13509122948932389</v>
      </c>
      <c r="K69" s="108">
        <f ca="1">OFFSET('MSOA detail'!$F$1,Dashboard!$B$57+Dashboard!$B69-1,0)</f>
        <v>25.031894092578472</v>
      </c>
      <c r="L69" s="108">
        <f ca="1">OFFSET('MSOA detail'!$G$1,Dashboard!$B$57+Dashboard!$B69-1,0)</f>
        <v>10</v>
      </c>
      <c r="M69" s="105">
        <f t="shared" ca="1" si="0"/>
        <v>0.39949034471845374</v>
      </c>
      <c r="N69" s="100" t="str">
        <f ca="1">OFFSET('MSOA detail'!$H$1,Dashboard!$B$57+Dashboard!$B69-1,0)</f>
        <v>E02000019</v>
      </c>
      <c r="O69" s="100" t="str">
        <f ca="1">OFFSET('MSOA detail'!$I$1,Dashboard!$B$57+Dashboard!$B69-1,0)</f>
        <v>Barking and Dagenham 018</v>
      </c>
      <c r="P69" s="74" t="str">
        <f ca="1">OFFSET('MSOA detail'!$J$1,Dashboard!$B$57+Dashboard!$B69-1,0)</f>
        <v>No</v>
      </c>
      <c r="Q69" s="312">
        <f ca="1">OFFSET('MSOA detail'!$K$1,Dashboard!$B$57+Dashboard!$B69-1,0)</f>
        <v>0.5</v>
      </c>
    </row>
    <row r="70" spans="2:17" x14ac:dyDescent="0.2">
      <c r="B70" s="36">
        <v>12</v>
      </c>
      <c r="C70" s="341" t="str">
        <f ca="1">OFFSET('MSOA detail'!$B$1,Dashboard!$B$57+Dashboard!$B70-1,0)</f>
        <v>Public administration and defence; compulsory social security</v>
      </c>
      <c r="D70" s="341"/>
      <c r="E70" s="341" t="str">
        <f ca="1">OFFSET('MSOA detail'!$D$1,Dashboard!$B$57+Dashboard!$B70-1,0)</f>
        <v>Regulation of the activities of providing health care, education, cultural services and other social services, excluding social security</v>
      </c>
      <c r="F70" s="341"/>
      <c r="G70" s="341"/>
      <c r="H70" s="341"/>
      <c r="I70" s="341"/>
      <c r="J70" s="102">
        <f ca="1">OFFSET('MSOA detail'!$E$1,Dashboard!$B$57+Dashboard!$B70-1,0)</f>
        <v>0.13495023179771098</v>
      </c>
      <c r="K70" s="108">
        <f ca="1">OFFSET('MSOA detail'!$F$1,Dashboard!$B$57+Dashboard!$B70-1,0)</f>
        <v>25.057299935498403</v>
      </c>
      <c r="L70" s="108">
        <f ca="1">OFFSET('MSOA detail'!$G$1,Dashboard!$B$57+Dashboard!$B70-1,0)</f>
        <v>10</v>
      </c>
      <c r="M70" s="105">
        <f t="shared" ca="1" si="0"/>
        <v>0.39908529752773203</v>
      </c>
      <c r="N70" s="100" t="str">
        <f ca="1">OFFSET('MSOA detail'!$H$1,Dashboard!$B$57+Dashboard!$B70-1,0)</f>
        <v>E02000010</v>
      </c>
      <c r="O70" s="100" t="str">
        <f ca="1">OFFSET('MSOA detail'!$I$1,Dashboard!$B$57+Dashboard!$B70-1,0)</f>
        <v>Barking and Dagenham 009</v>
      </c>
      <c r="P70" s="74" t="str">
        <f ca="1">OFFSET('MSOA detail'!$J$1,Dashboard!$B$57+Dashboard!$B70-1,0)</f>
        <v>No</v>
      </c>
      <c r="Q70" s="312">
        <f ca="1">OFFSET('MSOA detail'!$K$1,Dashboard!$B$57+Dashboard!$B70-1,0)</f>
        <v>0.8</v>
      </c>
    </row>
    <row r="71" spans="2:17" x14ac:dyDescent="0.2">
      <c r="B71" s="36">
        <v>13</v>
      </c>
      <c r="C71" s="341" t="str">
        <f ca="1">OFFSET('MSOA detail'!$B$1,Dashboard!$B$57+Dashboard!$B71-1,0)</f>
        <v>Wholesale and retail trade; repair of motor vehicles and motorcycles</v>
      </c>
      <c r="D71" s="341"/>
      <c r="E71" s="341" t="str">
        <f ca="1">OFFSET('MSOA detail'!$D$1,Dashboard!$B$57+Dashboard!$B71-1,0)</f>
        <v>Wholesale of wine, beer, spirits and other alcoholic beverages</v>
      </c>
      <c r="F71" s="341"/>
      <c r="G71" s="341"/>
      <c r="H71" s="341"/>
      <c r="I71" s="341"/>
      <c r="J71" s="102">
        <f ca="1">OFFSET('MSOA detail'!$E$1,Dashboard!$B$57+Dashboard!$B71-1,0)</f>
        <v>0.13196913260597468</v>
      </c>
      <c r="K71" s="108">
        <f ca="1">OFFSET('MSOA detail'!$F$1,Dashboard!$B$57+Dashboard!$B71-1,0)</f>
        <v>15.04356119815214</v>
      </c>
      <c r="L71" s="108">
        <f ca="1">OFFSET('MSOA detail'!$G$1,Dashboard!$B$57+Dashboard!$B71-1,0)</f>
        <v>10</v>
      </c>
      <c r="M71" s="105">
        <f t="shared" ca="1" si="0"/>
        <v>0.66473621958797491</v>
      </c>
      <c r="N71" s="100" t="str">
        <f ca="1">OFFSET('MSOA detail'!$H$1,Dashboard!$B$57+Dashboard!$B71-1,0)</f>
        <v>E02000020</v>
      </c>
      <c r="O71" s="100" t="str">
        <f ca="1">OFFSET('MSOA detail'!$I$1,Dashboard!$B$57+Dashboard!$B71-1,0)</f>
        <v>Barking and Dagenham 019</v>
      </c>
      <c r="P71" s="74" t="str">
        <f ca="1">OFFSET('MSOA detail'!$J$1,Dashboard!$B$57+Dashboard!$B71-1,0)</f>
        <v>No</v>
      </c>
      <c r="Q71" s="312">
        <f ca="1">OFFSET('MSOA detail'!$K$1,Dashboard!$B$57+Dashboard!$B71-1,0)</f>
        <v>0.75</v>
      </c>
    </row>
    <row r="72" spans="2:17" x14ac:dyDescent="0.2">
      <c r="B72" s="36">
        <v>14</v>
      </c>
      <c r="C72" s="341" t="str">
        <f ca="1">OFFSET('MSOA detail'!$B$1,Dashboard!$B$57+Dashboard!$B72-1,0)</f>
        <v>Wholesale and retail trade; repair of motor vehicles and motorcycles</v>
      </c>
      <c r="D72" s="341"/>
      <c r="E72" s="341" t="str">
        <f ca="1">OFFSET('MSOA detail'!$D$1,Dashboard!$B$57+Dashboard!$B72-1,0)</f>
        <v>Retail sale of clothing in specialised stores</v>
      </c>
      <c r="F72" s="341"/>
      <c r="G72" s="341"/>
      <c r="H72" s="341"/>
      <c r="I72" s="341"/>
      <c r="J72" s="102">
        <f ca="1">OFFSET('MSOA detail'!$E$1,Dashboard!$B$57+Dashboard!$B72-1,0)</f>
        <v>0.13147680919864435</v>
      </c>
      <c r="K72" s="108">
        <f ca="1">OFFSET('MSOA detail'!$F$1,Dashboard!$B$57+Dashboard!$B72-1,0)</f>
        <v>15.098886932894851</v>
      </c>
      <c r="L72" s="108">
        <f ca="1">OFFSET('MSOA detail'!$G$1,Dashboard!$B$57+Dashboard!$B72-1,0)</f>
        <v>10</v>
      </c>
      <c r="M72" s="105">
        <f t="shared" ca="1" si="0"/>
        <v>0.66230047581942775</v>
      </c>
      <c r="N72" s="100" t="str">
        <f ca="1">OFFSET('MSOA detail'!$H$1,Dashboard!$B$57+Dashboard!$B72-1,0)</f>
        <v>E02000016</v>
      </c>
      <c r="O72" s="100" t="str">
        <f ca="1">OFFSET('MSOA detail'!$I$1,Dashboard!$B$57+Dashboard!$B72-1,0)</f>
        <v>Barking and Dagenham 015</v>
      </c>
      <c r="P72" s="74" t="str">
        <f ca="1">OFFSET('MSOA detail'!$J$1,Dashboard!$B$57+Dashboard!$B72-1,0)</f>
        <v>No</v>
      </c>
      <c r="Q72" s="312">
        <f ca="1">OFFSET('MSOA detail'!$K$1,Dashboard!$B$57+Dashboard!$B72-1,0)</f>
        <v>0.8</v>
      </c>
    </row>
    <row r="73" spans="2:17" x14ac:dyDescent="0.2">
      <c r="B73" s="36">
        <v>15</v>
      </c>
      <c r="C73" s="341" t="str">
        <f ca="1">OFFSET('MSOA detail'!$B$1,Dashboard!$B$57+Dashboard!$B73-1,0)</f>
        <v>Professional, scientific and technical activities</v>
      </c>
      <c r="D73" s="341"/>
      <c r="E73" s="341" t="str">
        <f ca="1">OFFSET('MSOA detail'!$D$1,Dashboard!$B$57+Dashboard!$B73-1,0)</f>
        <v>Bookkeeping activities</v>
      </c>
      <c r="F73" s="341"/>
      <c r="G73" s="341"/>
      <c r="H73" s="341"/>
      <c r="I73" s="341"/>
      <c r="J73" s="102">
        <f ca="1">OFFSET('MSOA detail'!$E$1,Dashboard!$B$57+Dashboard!$B73-1,0)</f>
        <v>0.11769967774496792</v>
      </c>
      <c r="K73" s="108">
        <f ca="1">OFFSET('MSOA detail'!$F$1,Dashboard!$B$57+Dashboard!$B73-1,0)</f>
        <v>40.037269999584694</v>
      </c>
      <c r="L73" s="108">
        <f ca="1">OFFSET('MSOA detail'!$G$1,Dashboard!$B$57+Dashboard!$B73-1,0)</f>
        <v>15</v>
      </c>
      <c r="M73" s="105">
        <f t="shared" ca="1" si="0"/>
        <v>0.37465091901010222</v>
      </c>
      <c r="N73" s="100" t="str">
        <f ca="1">OFFSET('MSOA detail'!$H$1,Dashboard!$B$57+Dashboard!$B73-1,0)</f>
        <v>E02000016</v>
      </c>
      <c r="O73" s="100" t="str">
        <f ca="1">OFFSET('MSOA detail'!$I$1,Dashboard!$B$57+Dashboard!$B73-1,0)</f>
        <v>Barking and Dagenham 015</v>
      </c>
      <c r="P73" s="74" t="str">
        <f ca="1">OFFSET('MSOA detail'!$J$1,Dashboard!$B$57+Dashboard!$B73-1,0)</f>
        <v>Yes</v>
      </c>
      <c r="Q73" s="312">
        <f ca="1">OFFSET('MSOA detail'!$K$1,Dashboard!$B$57+Dashboard!$B73-1,0)</f>
        <v>1</v>
      </c>
    </row>
    <row r="74" spans="2:17" x14ac:dyDescent="0.2">
      <c r="B74" s="36">
        <v>16</v>
      </c>
      <c r="C74" s="341" t="str">
        <f ca="1">OFFSET('MSOA detail'!$B$1,Dashboard!$B$57+Dashboard!$B74-1,0)</f>
        <v>Wholesale and retail trade; repair of motor vehicles and motorcycles</v>
      </c>
      <c r="D74" s="341"/>
      <c r="E74" s="341" t="str">
        <f ca="1">OFFSET('MSOA detail'!$D$1,Dashboard!$B$57+Dashboard!$B74-1,0)</f>
        <v>Non-specialised wholesale trade</v>
      </c>
      <c r="F74" s="341"/>
      <c r="G74" s="341"/>
      <c r="H74" s="341"/>
      <c r="I74" s="341"/>
      <c r="J74" s="102">
        <f ca="1">OFFSET('MSOA detail'!$E$1,Dashboard!$B$57+Dashboard!$B74-1,0)</f>
        <v>0.11755969528130344</v>
      </c>
      <c r="K74" s="108">
        <f ca="1">OFFSET('MSOA detail'!$F$1,Dashboard!$B$57+Dashboard!$B74-1,0)</f>
        <v>40.082499346282354</v>
      </c>
      <c r="L74" s="108">
        <f ca="1">OFFSET('MSOA detail'!$G$1,Dashboard!$B$57+Dashboard!$B74-1,0)</f>
        <v>15</v>
      </c>
      <c r="M74" s="105">
        <f t="shared" ca="1" si="0"/>
        <v>0.37422816053488561</v>
      </c>
      <c r="N74" s="100" t="str">
        <f ca="1">OFFSET('MSOA detail'!$H$1,Dashboard!$B$57+Dashboard!$B74-1,0)</f>
        <v>E02000020</v>
      </c>
      <c r="O74" s="100" t="str">
        <f ca="1">OFFSET('MSOA detail'!$I$1,Dashboard!$B$57+Dashboard!$B74-1,0)</f>
        <v>Barking and Dagenham 019</v>
      </c>
      <c r="P74" s="74" t="str">
        <f ca="1">OFFSET('MSOA detail'!$J$1,Dashboard!$B$57+Dashboard!$B74-1,0)</f>
        <v>No</v>
      </c>
      <c r="Q74" s="312">
        <f ca="1">OFFSET('MSOA detail'!$K$1,Dashboard!$B$57+Dashboard!$B74-1,0)</f>
        <v>0.88888888888888884</v>
      </c>
    </row>
    <row r="75" spans="2:17" x14ac:dyDescent="0.2">
      <c r="B75" s="36">
        <v>17</v>
      </c>
      <c r="C75" s="341" t="str">
        <f ca="1">OFFSET('MSOA detail'!$B$1,Dashboard!$B$57+Dashboard!$B75-1,0)</f>
        <v>Administrative and support service activities</v>
      </c>
      <c r="D75" s="341"/>
      <c r="E75" s="341" t="str">
        <f ca="1">OFFSET('MSOA detail'!$D$1,Dashboard!$B$57+Dashboard!$B75-1,0)</f>
        <v>Renting and leasing of construction and civil engineering machinery and equipment</v>
      </c>
      <c r="F75" s="341"/>
      <c r="G75" s="341"/>
      <c r="H75" s="341"/>
      <c r="I75" s="341"/>
      <c r="J75" s="102">
        <f ca="1">OFFSET('MSOA detail'!$E$1,Dashboard!$B$57+Dashboard!$B75-1,0)</f>
        <v>0.11338682145260674</v>
      </c>
      <c r="K75" s="108">
        <f ca="1">OFFSET('MSOA detail'!$F$1,Dashboard!$B$57+Dashboard!$B75-1,0)</f>
        <v>20.011025821404999</v>
      </c>
      <c r="L75" s="108">
        <f ca="1">OFFSET('MSOA detail'!$G$1,Dashboard!$B$57+Dashboard!$B75-1,0)</f>
        <v>10</v>
      </c>
      <c r="M75" s="105">
        <f t="shared" ca="1" si="0"/>
        <v>0.49972450634206855</v>
      </c>
      <c r="N75" s="100" t="str">
        <f ca="1">OFFSET('MSOA detail'!$H$1,Dashboard!$B$57+Dashboard!$B75-1,0)</f>
        <v>E02000020</v>
      </c>
      <c r="O75" s="100" t="str">
        <f ca="1">OFFSET('MSOA detail'!$I$1,Dashboard!$B$57+Dashboard!$B75-1,0)</f>
        <v>Barking and Dagenham 019</v>
      </c>
      <c r="P75" s="74" t="str">
        <f ca="1">OFFSET('MSOA detail'!$J$1,Dashboard!$B$57+Dashboard!$B75-1,0)</f>
        <v>No</v>
      </c>
      <c r="Q75" s="312">
        <f ca="1">OFFSET('MSOA detail'!$K$1,Dashboard!$B$57+Dashboard!$B75-1,0)</f>
        <v>0.66666666666666663</v>
      </c>
    </row>
    <row r="76" spans="2:17" x14ac:dyDescent="0.2">
      <c r="B76" s="36">
        <v>18</v>
      </c>
      <c r="C76" s="341" t="str">
        <f ca="1">OFFSET('MSOA detail'!$B$1,Dashboard!$B$57+Dashboard!$B76-1,0)</f>
        <v>Administrative and support service activities</v>
      </c>
      <c r="D76" s="341"/>
      <c r="E76" s="341" t="str">
        <f ca="1">OFFSET('MSOA detail'!$D$1,Dashboard!$B$57+Dashboard!$B76-1,0)</f>
        <v>Temporary employment agency activities</v>
      </c>
      <c r="F76" s="341"/>
      <c r="G76" s="341"/>
      <c r="H76" s="341"/>
      <c r="I76" s="341"/>
      <c r="J76" s="102">
        <f ca="1">OFFSET('MSOA detail'!$E$1,Dashboard!$B$57+Dashboard!$B76-1,0)</f>
        <v>0.11335188376193948</v>
      </c>
      <c r="K76" s="108">
        <f ca="1">OFFSET('MSOA detail'!$F$1,Dashboard!$B$57+Dashboard!$B76-1,0)</f>
        <v>20.017025668534909</v>
      </c>
      <c r="L76" s="108">
        <f ca="1">OFFSET('MSOA detail'!$G$1,Dashboard!$B$57+Dashboard!$B76-1,0)</f>
        <v>10</v>
      </c>
      <c r="M76" s="105">
        <f t="shared" ca="1" si="0"/>
        <v>0.49957472032017042</v>
      </c>
      <c r="N76" s="100" t="str">
        <f ca="1">OFFSET('MSOA detail'!$H$1,Dashboard!$B$57+Dashboard!$B76-1,0)</f>
        <v>E02000016</v>
      </c>
      <c r="O76" s="100" t="str">
        <f ca="1">OFFSET('MSOA detail'!$I$1,Dashboard!$B$57+Dashboard!$B76-1,0)</f>
        <v>Barking and Dagenham 015</v>
      </c>
      <c r="P76" s="74" t="str">
        <f ca="1">OFFSET('MSOA detail'!$J$1,Dashboard!$B$57+Dashboard!$B76-1,0)</f>
        <v>Yes</v>
      </c>
      <c r="Q76" s="312">
        <f ca="1">OFFSET('MSOA detail'!$K$1,Dashboard!$B$57+Dashboard!$B76-1,0)</f>
        <v>0.66666666666666663</v>
      </c>
    </row>
    <row r="77" spans="2:17" x14ac:dyDescent="0.2">
      <c r="B77" s="36">
        <v>19</v>
      </c>
      <c r="C77" s="341" t="str">
        <f ca="1">OFFSET('MSOA detail'!$B$1,Dashboard!$B$57+Dashboard!$B77-1,0)</f>
        <v>Wholesale and retail trade; repair of motor vehicles and motorcycles</v>
      </c>
      <c r="D77" s="341"/>
      <c r="E77" s="341" t="str">
        <f ca="1">OFFSET('MSOA detail'!$D$1,Dashboard!$B$57+Dashboard!$B77-1,0)</f>
        <v>Wholesale of clothing and footwear</v>
      </c>
      <c r="F77" s="341"/>
      <c r="G77" s="341"/>
      <c r="H77" s="341"/>
      <c r="I77" s="341"/>
      <c r="J77" s="102">
        <f ca="1">OFFSET('MSOA detail'!$E$1,Dashboard!$B$57+Dashboard!$B77-1,0)</f>
        <v>0.11298665773599025</v>
      </c>
      <c r="K77" s="108">
        <f ca="1">OFFSET('MSOA detail'!$F$1,Dashboard!$B$57+Dashboard!$B77-1,0)</f>
        <v>20.079959011839094</v>
      </c>
      <c r="L77" s="108">
        <f ca="1">OFFSET('MSOA detail'!$G$1,Dashboard!$B$57+Dashboard!$B77-1,0)</f>
        <v>10</v>
      </c>
      <c r="M77" s="105">
        <f t="shared" ca="1" si="0"/>
        <v>0.49800898468488031</v>
      </c>
      <c r="N77" s="100" t="str">
        <f ca="1">OFFSET('MSOA detail'!$H$1,Dashboard!$B$57+Dashboard!$B77-1,0)</f>
        <v>E02000020</v>
      </c>
      <c r="O77" s="100" t="str">
        <f ca="1">OFFSET('MSOA detail'!$I$1,Dashboard!$B$57+Dashboard!$B77-1,0)</f>
        <v>Barking and Dagenham 019</v>
      </c>
      <c r="P77" s="74" t="str">
        <f ca="1">OFFSET('MSOA detail'!$J$1,Dashboard!$B$57+Dashboard!$B77-1,0)</f>
        <v>No</v>
      </c>
      <c r="Q77" s="312">
        <f ca="1">OFFSET('MSOA detail'!$K$1,Dashboard!$B$57+Dashboard!$B77-1,0)</f>
        <v>0.83333333333333337</v>
      </c>
    </row>
    <row r="78" spans="2:17" x14ac:dyDescent="0.2">
      <c r="B78" s="50">
        <v>20</v>
      </c>
      <c r="C78" s="343" t="str">
        <f ca="1">OFFSET('MSOA detail'!$B$1,Dashboard!$B$57+Dashboard!$B78-1,0)</f>
        <v>Wholesale and retail trade; repair of motor vehicles and motorcycles</v>
      </c>
      <c r="D78" s="343"/>
      <c r="E78" s="343" t="str">
        <f ca="1">OFFSET('MSOA detail'!$D$1,Dashboard!$B$57+Dashboard!$B78-1,0)</f>
        <v>Non-specialised wholesale of food, beverages and tobacco</v>
      </c>
      <c r="F78" s="343"/>
      <c r="G78" s="343"/>
      <c r="H78" s="343"/>
      <c r="I78" s="343"/>
      <c r="J78" s="103">
        <f ca="1">OFFSET('MSOA detail'!$E$1,Dashboard!$B$57+Dashboard!$B78-1,0)</f>
        <v>0.10014738319329905</v>
      </c>
      <c r="K78" s="109">
        <f ca="1">OFFSET('MSOA detail'!$F$1,Dashboard!$B$57+Dashboard!$B78-1,0)</f>
        <v>25.051251258289913</v>
      </c>
      <c r="L78" s="109">
        <f ca="1">OFFSET('MSOA detail'!$G$1,Dashboard!$B$57+Dashboard!$B78-1,0)</f>
        <v>10</v>
      </c>
      <c r="M78" s="107">
        <f t="shared" ca="1" si="0"/>
        <v>0.39918165751065304</v>
      </c>
      <c r="N78" s="104" t="str">
        <f ca="1">OFFSET('MSOA detail'!$H$1,Dashboard!$B$57+Dashboard!$B78-1,0)</f>
        <v>E02000020</v>
      </c>
      <c r="O78" s="104" t="str">
        <f ca="1">OFFSET('MSOA detail'!$I$1,Dashboard!$B$57+Dashboard!$B78-1,0)</f>
        <v>Barking and Dagenham 019</v>
      </c>
      <c r="P78" s="50" t="str">
        <f ca="1">OFFSET('MSOA detail'!$J$1,Dashboard!$B$57+Dashboard!$B78-1,0)</f>
        <v>No</v>
      </c>
      <c r="Q78" s="313">
        <f ca="1">OFFSET('MSOA detail'!$K$1,Dashboard!$B$57+Dashboard!$B78-1,0)</f>
        <v>0.5714285714285714</v>
      </c>
    </row>
    <row r="79" spans="2:17" ht="13.5" thickBot="1" x14ac:dyDescent="0.25"/>
    <row r="80" spans="2:17" ht="24" thickBot="1" x14ac:dyDescent="0.4">
      <c r="C80" s="242" t="s">
        <v>2808</v>
      </c>
      <c r="D80" s="243"/>
      <c r="E80" s="243"/>
      <c r="F80" s="243"/>
      <c r="G80" s="243"/>
      <c r="H80" s="243"/>
      <c r="I80" s="243"/>
      <c r="J80" s="243"/>
      <c r="K80" s="243"/>
      <c r="L80" s="243"/>
      <c r="M80" s="243"/>
      <c r="N80" s="244"/>
    </row>
    <row r="81" spans="3:14" x14ac:dyDescent="0.2">
      <c r="C81" s="20"/>
      <c r="D81" s="21"/>
      <c r="E81" s="21"/>
      <c r="F81" s="21"/>
      <c r="G81" s="21"/>
      <c r="H81" s="21"/>
      <c r="I81" s="21"/>
      <c r="J81" s="21"/>
      <c r="K81" s="21"/>
      <c r="L81" s="21"/>
      <c r="M81" s="21"/>
      <c r="N81" s="65"/>
    </row>
    <row r="82" spans="3:14" x14ac:dyDescent="0.2">
      <c r="C82" s="20"/>
      <c r="D82" s="21"/>
      <c r="E82" s="21"/>
      <c r="F82" s="21"/>
      <c r="G82" s="21"/>
      <c r="H82" s="21"/>
      <c r="I82" s="21"/>
      <c r="J82" s="21"/>
      <c r="K82" s="21"/>
      <c r="L82" s="21"/>
      <c r="M82" s="21"/>
      <c r="N82" s="65"/>
    </row>
    <row r="83" spans="3:14" x14ac:dyDescent="0.2">
      <c r="C83" s="20"/>
      <c r="D83" s="21"/>
      <c r="E83" s="21"/>
      <c r="F83" s="21"/>
      <c r="G83" s="21"/>
      <c r="H83" s="21"/>
      <c r="I83" s="21"/>
      <c r="J83" s="21"/>
      <c r="K83" s="21"/>
      <c r="L83" s="21"/>
      <c r="M83" s="21"/>
      <c r="N83" s="65"/>
    </row>
    <row r="84" spans="3:14" x14ac:dyDescent="0.2">
      <c r="C84" s="20"/>
      <c r="D84" s="21"/>
      <c r="E84" s="21"/>
      <c r="F84" s="21"/>
      <c r="G84" s="21"/>
      <c r="H84" s="21"/>
      <c r="I84" s="21"/>
      <c r="J84" s="21"/>
      <c r="K84" s="21"/>
      <c r="L84" s="21"/>
      <c r="M84" s="21"/>
      <c r="N84" s="65"/>
    </row>
    <row r="85" spans="3:14" x14ac:dyDescent="0.2">
      <c r="C85" s="20"/>
      <c r="D85" s="21"/>
      <c r="E85" s="21"/>
      <c r="F85" s="21"/>
      <c r="G85" s="21"/>
      <c r="H85" s="21"/>
      <c r="I85" s="21"/>
      <c r="J85" s="21"/>
      <c r="K85" s="21"/>
      <c r="L85" s="21"/>
      <c r="M85" s="21"/>
      <c r="N85" s="65"/>
    </row>
    <row r="86" spans="3:14" x14ac:dyDescent="0.2">
      <c r="C86" s="20"/>
      <c r="D86" s="21"/>
      <c r="E86" s="21"/>
      <c r="F86" s="21"/>
      <c r="G86" s="21"/>
      <c r="H86" s="21"/>
      <c r="I86" s="21"/>
      <c r="J86" s="21"/>
      <c r="K86" s="21"/>
      <c r="L86" s="21"/>
      <c r="M86" s="21"/>
      <c r="N86" s="65"/>
    </row>
    <row r="87" spans="3:14" x14ac:dyDescent="0.2">
      <c r="C87" s="20"/>
      <c r="D87" s="21"/>
      <c r="E87" s="21"/>
      <c r="F87" s="21"/>
      <c r="G87" s="21"/>
      <c r="H87" s="21"/>
      <c r="I87" s="21"/>
      <c r="J87" s="21"/>
      <c r="K87" s="21"/>
      <c r="L87" s="21"/>
      <c r="M87" s="21"/>
      <c r="N87" s="65"/>
    </row>
    <row r="88" spans="3:14" x14ac:dyDescent="0.2">
      <c r="C88" s="20"/>
      <c r="D88" s="21"/>
      <c r="E88" s="21"/>
      <c r="F88" s="21"/>
      <c r="G88" s="21"/>
      <c r="H88" s="21"/>
      <c r="I88" s="21"/>
      <c r="J88" s="21"/>
      <c r="K88" s="21"/>
      <c r="L88" s="21"/>
      <c r="M88" s="21"/>
      <c r="N88" s="65"/>
    </row>
    <row r="89" spans="3:14" x14ac:dyDescent="0.2">
      <c r="C89" s="20"/>
      <c r="D89" s="21"/>
      <c r="E89" s="21"/>
      <c r="F89" s="21"/>
      <c r="G89" s="21"/>
      <c r="H89" s="241" t="s">
        <v>2704</v>
      </c>
      <c r="I89" s="21"/>
      <c r="J89" s="21"/>
      <c r="K89" s="21"/>
      <c r="L89" s="21"/>
      <c r="M89" s="21"/>
      <c r="N89" s="65"/>
    </row>
    <row r="90" spans="3:14" x14ac:dyDescent="0.2">
      <c r="C90" s="20"/>
      <c r="D90" s="21"/>
      <c r="E90" s="21"/>
      <c r="F90" s="21"/>
      <c r="G90" s="21"/>
      <c r="H90" s="236" t="s">
        <v>2705</v>
      </c>
      <c r="I90" s="21"/>
      <c r="J90" s="21"/>
      <c r="K90" s="21"/>
      <c r="L90" s="21"/>
      <c r="M90" s="21"/>
      <c r="N90" s="65"/>
    </row>
    <row r="91" spans="3:14" x14ac:dyDescent="0.2">
      <c r="C91" s="20"/>
      <c r="D91" s="21"/>
      <c r="E91" s="21"/>
      <c r="F91" s="21"/>
      <c r="G91" s="21"/>
      <c r="H91" s="21"/>
      <c r="I91" s="21"/>
      <c r="J91" s="21"/>
      <c r="K91" s="21"/>
      <c r="L91" s="21"/>
      <c r="M91" s="21"/>
      <c r="N91" s="65"/>
    </row>
    <row r="92" spans="3:14" x14ac:dyDescent="0.2">
      <c r="C92" s="20"/>
      <c r="D92" s="21"/>
      <c r="E92" s="21"/>
      <c r="F92" s="21"/>
      <c r="G92" s="21"/>
      <c r="H92" s="21"/>
      <c r="I92" s="21"/>
      <c r="J92" s="21"/>
      <c r="K92" s="21"/>
      <c r="L92" s="21"/>
      <c r="M92" s="21"/>
      <c r="N92" s="65"/>
    </row>
    <row r="93" spans="3:14" x14ac:dyDescent="0.2">
      <c r="C93" s="20"/>
      <c r="D93" s="21"/>
      <c r="E93" s="21"/>
      <c r="F93" s="21"/>
      <c r="G93" s="21"/>
      <c r="H93" s="21"/>
      <c r="I93" s="21"/>
      <c r="J93" s="21"/>
      <c r="K93" s="21"/>
      <c r="L93" s="21"/>
      <c r="M93" s="21"/>
      <c r="N93" s="65"/>
    </row>
    <row r="94" spans="3:14" x14ac:dyDescent="0.2">
      <c r="C94" s="20"/>
      <c r="D94" s="21"/>
      <c r="E94" s="21"/>
      <c r="F94" s="21"/>
      <c r="G94" s="21"/>
      <c r="H94" s="21"/>
      <c r="I94" s="21"/>
      <c r="J94" s="21"/>
      <c r="K94" s="21"/>
      <c r="L94" s="21"/>
      <c r="M94" s="21"/>
      <c r="N94" s="65"/>
    </row>
    <row r="95" spans="3:14" x14ac:dyDescent="0.2">
      <c r="C95" s="20"/>
      <c r="D95" s="21"/>
      <c r="E95" s="21"/>
      <c r="F95" s="21"/>
      <c r="G95" s="21"/>
      <c r="H95" s="21"/>
      <c r="I95" s="21"/>
      <c r="J95" s="21"/>
      <c r="K95" s="21"/>
      <c r="L95" s="21"/>
      <c r="M95" s="21"/>
      <c r="N95" s="65"/>
    </row>
    <row r="96" spans="3:14" x14ac:dyDescent="0.2">
      <c r="C96" s="20"/>
      <c r="D96" s="21"/>
      <c r="E96" s="21"/>
      <c r="F96" s="21"/>
      <c r="G96" s="21"/>
      <c r="H96" s="21"/>
      <c r="I96" s="21"/>
      <c r="J96" s="21"/>
      <c r="K96" s="21"/>
      <c r="L96" s="21"/>
      <c r="M96" s="21"/>
      <c r="N96" s="65"/>
    </row>
    <row r="97" spans="3:14" x14ac:dyDescent="0.2">
      <c r="C97" s="20"/>
      <c r="D97" s="21"/>
      <c r="E97" s="21"/>
      <c r="F97" s="21"/>
      <c r="G97" s="21"/>
      <c r="H97" s="21"/>
      <c r="I97" s="21"/>
      <c r="J97" s="21"/>
      <c r="K97" s="21"/>
      <c r="L97" s="21"/>
      <c r="M97" s="21"/>
      <c r="N97" s="65"/>
    </row>
    <row r="98" spans="3:14" x14ac:dyDescent="0.2">
      <c r="C98" s="20"/>
      <c r="D98" s="21"/>
      <c r="E98" s="21"/>
      <c r="F98" s="21"/>
      <c r="G98" s="21"/>
      <c r="H98" s="21"/>
      <c r="I98" s="21"/>
      <c r="J98" s="21"/>
      <c r="K98" s="21"/>
      <c r="L98" s="21"/>
      <c r="M98" s="21"/>
      <c r="N98" s="65"/>
    </row>
    <row r="99" spans="3:14" x14ac:dyDescent="0.2">
      <c r="C99" s="20"/>
      <c r="D99" s="21"/>
      <c r="E99" s="21"/>
      <c r="F99" s="21"/>
      <c r="G99" s="21"/>
      <c r="H99" s="21"/>
      <c r="I99" s="21"/>
      <c r="J99" s="21"/>
      <c r="K99" s="21"/>
      <c r="L99" s="21"/>
      <c r="M99" s="21"/>
      <c r="N99" s="65"/>
    </row>
    <row r="100" spans="3:14" x14ac:dyDescent="0.2">
      <c r="C100" s="20"/>
      <c r="D100" s="21"/>
      <c r="E100" s="21"/>
      <c r="F100" s="21"/>
      <c r="G100" s="21"/>
      <c r="H100" s="21"/>
      <c r="I100" s="21"/>
      <c r="J100" s="21"/>
      <c r="K100" s="21"/>
      <c r="L100" s="21"/>
      <c r="M100" s="21"/>
      <c r="N100" s="65"/>
    </row>
    <row r="101" spans="3:14" x14ac:dyDescent="0.2">
      <c r="C101" s="20"/>
      <c r="D101" s="21"/>
      <c r="E101" s="21"/>
      <c r="F101" s="21"/>
      <c r="G101" s="21"/>
      <c r="H101" s="21"/>
      <c r="I101" s="21"/>
      <c r="J101" s="21"/>
      <c r="K101" s="21"/>
      <c r="L101" s="21"/>
      <c r="M101" s="21"/>
      <c r="N101" s="65"/>
    </row>
    <row r="102" spans="3:14" x14ac:dyDescent="0.2">
      <c r="C102" s="20"/>
      <c r="D102" s="21"/>
      <c r="E102" s="21"/>
      <c r="F102" s="21"/>
      <c r="G102" s="21"/>
      <c r="H102" s="21"/>
      <c r="I102" s="21"/>
      <c r="J102" s="21"/>
      <c r="K102" s="21"/>
      <c r="L102" s="21"/>
      <c r="M102" s="21"/>
      <c r="N102" s="65"/>
    </row>
    <row r="103" spans="3:14" x14ac:dyDescent="0.2">
      <c r="C103" s="20"/>
      <c r="D103" s="21"/>
      <c r="E103" s="21"/>
      <c r="F103" s="21"/>
      <c r="G103" s="21"/>
      <c r="H103" s="21"/>
      <c r="I103" s="21"/>
      <c r="J103" s="21"/>
      <c r="K103" s="21"/>
      <c r="L103" s="21"/>
      <c r="M103" s="21"/>
      <c r="N103" s="65"/>
    </row>
    <row r="104" spans="3:14" x14ac:dyDescent="0.2">
      <c r="C104" s="20"/>
      <c r="D104" s="21"/>
      <c r="E104" s="21"/>
      <c r="F104" s="21"/>
      <c r="G104" s="21"/>
      <c r="H104" s="21"/>
      <c r="I104" s="21"/>
      <c r="J104" s="21"/>
      <c r="K104" s="21"/>
      <c r="L104" s="21"/>
      <c r="M104" s="21"/>
      <c r="N104" s="65"/>
    </row>
    <row r="105" spans="3:14" x14ac:dyDescent="0.2">
      <c r="C105" s="20"/>
      <c r="D105" s="21"/>
      <c r="E105" s="21"/>
      <c r="F105" s="21"/>
      <c r="G105" s="21"/>
      <c r="H105" s="21"/>
      <c r="I105" s="21"/>
      <c r="J105" s="21"/>
      <c r="K105" s="21"/>
      <c r="L105" s="21"/>
      <c r="M105" s="21"/>
      <c r="N105" s="65"/>
    </row>
    <row r="106" spans="3:14" x14ac:dyDescent="0.2">
      <c r="C106" s="20"/>
      <c r="D106" s="21"/>
      <c r="E106" s="21"/>
      <c r="F106" s="21"/>
      <c r="G106" s="21"/>
      <c r="H106" s="21"/>
      <c r="I106" s="21"/>
      <c r="J106" s="21"/>
      <c r="K106" s="21"/>
      <c r="L106" s="21"/>
      <c r="M106" s="21"/>
      <c r="N106" s="65"/>
    </row>
    <row r="107" spans="3:14" x14ac:dyDescent="0.2">
      <c r="C107" s="20"/>
      <c r="D107" s="21"/>
      <c r="E107" s="21"/>
      <c r="F107" s="21"/>
      <c r="G107" s="21"/>
      <c r="H107" s="21"/>
      <c r="I107" s="21"/>
      <c r="J107" s="21"/>
      <c r="K107" s="21"/>
      <c r="L107" s="21"/>
      <c r="M107" s="21"/>
      <c r="N107" s="65"/>
    </row>
    <row r="108" spans="3:14" x14ac:dyDescent="0.2">
      <c r="C108" s="20"/>
      <c r="D108" s="21"/>
      <c r="E108" s="21"/>
      <c r="F108" s="21"/>
      <c r="G108" s="21"/>
      <c r="H108" s="21"/>
      <c r="I108" s="21"/>
      <c r="J108" s="21"/>
      <c r="K108" s="21"/>
      <c r="L108" s="21"/>
      <c r="M108" s="21"/>
      <c r="N108" s="65"/>
    </row>
    <row r="109" spans="3:14" x14ac:dyDescent="0.2">
      <c r="C109" s="20"/>
      <c r="D109" s="21"/>
      <c r="E109" s="21"/>
      <c r="F109" s="21"/>
      <c r="G109" s="21"/>
      <c r="H109" s="21"/>
      <c r="I109" s="21"/>
      <c r="J109" s="21"/>
      <c r="K109" s="21"/>
      <c r="L109" s="21"/>
      <c r="M109" s="21"/>
      <c r="N109" s="65"/>
    </row>
    <row r="110" spans="3:14" x14ac:dyDescent="0.2">
      <c r="C110" s="20"/>
      <c r="D110" s="21"/>
      <c r="E110" s="21"/>
      <c r="F110" s="21"/>
      <c r="G110" s="21"/>
      <c r="H110" s="21"/>
      <c r="I110" s="21"/>
      <c r="J110" s="21"/>
      <c r="K110" s="21"/>
      <c r="L110" s="21"/>
      <c r="M110" s="21"/>
      <c r="N110" s="65"/>
    </row>
    <row r="111" spans="3:14" x14ac:dyDescent="0.2">
      <c r="C111" s="20"/>
      <c r="D111" s="21"/>
      <c r="E111" s="21"/>
      <c r="F111" s="21"/>
      <c r="G111" s="21"/>
      <c r="H111" s="21"/>
      <c r="I111" s="21"/>
      <c r="J111" s="21"/>
      <c r="K111" s="21"/>
      <c r="L111" s="21"/>
      <c r="M111" s="21"/>
      <c r="N111" s="65"/>
    </row>
    <row r="112" spans="3:14" x14ac:dyDescent="0.2">
      <c r="C112" s="20"/>
      <c r="D112" s="21"/>
      <c r="E112" s="21"/>
      <c r="F112" s="21"/>
      <c r="G112" s="21"/>
      <c r="H112" s="21"/>
      <c r="I112" s="21"/>
      <c r="J112" s="21"/>
      <c r="K112" s="21"/>
      <c r="L112" s="21"/>
      <c r="M112" s="21"/>
      <c r="N112" s="65"/>
    </row>
    <row r="113" spans="3:14" x14ac:dyDescent="0.2">
      <c r="C113" s="20"/>
      <c r="D113" s="21"/>
      <c r="E113" s="21"/>
      <c r="F113" s="21"/>
      <c r="G113" s="21"/>
      <c r="H113" s="21"/>
      <c r="I113" s="21"/>
      <c r="J113" s="21"/>
      <c r="K113" s="21"/>
      <c r="L113" s="21"/>
      <c r="M113" s="21"/>
      <c r="N113" s="65"/>
    </row>
    <row r="114" spans="3:14" x14ac:dyDescent="0.2">
      <c r="C114" s="20"/>
      <c r="D114" s="21"/>
      <c r="E114" s="21"/>
      <c r="F114" s="21"/>
      <c r="G114" s="21"/>
      <c r="H114" s="21"/>
      <c r="I114" s="21"/>
      <c r="J114" s="21"/>
      <c r="K114" s="21"/>
      <c r="L114" s="21"/>
      <c r="M114" s="21"/>
      <c r="N114" s="65"/>
    </row>
    <row r="115" spans="3:14" x14ac:dyDescent="0.2">
      <c r="C115" s="20"/>
      <c r="D115" s="21"/>
      <c r="E115" s="21"/>
      <c r="F115" s="21"/>
      <c r="G115" s="21"/>
      <c r="H115" s="21"/>
      <c r="I115" s="21"/>
      <c r="J115" s="21"/>
      <c r="K115" s="21"/>
      <c r="L115" s="21"/>
      <c r="M115" s="21"/>
      <c r="N115" s="65"/>
    </row>
    <row r="116" spans="3:14" x14ac:dyDescent="0.2">
      <c r="C116" s="20"/>
      <c r="D116" s="21"/>
      <c r="E116" s="21"/>
      <c r="F116" s="21"/>
      <c r="G116" s="21"/>
      <c r="H116" s="21"/>
      <c r="I116" s="21"/>
      <c r="J116" s="21"/>
      <c r="K116" s="21"/>
      <c r="L116" s="21"/>
      <c r="M116" s="21"/>
      <c r="N116" s="65"/>
    </row>
    <row r="117" spans="3:14" x14ac:dyDescent="0.2">
      <c r="C117" s="20"/>
      <c r="D117" s="21"/>
      <c r="E117" s="21"/>
      <c r="F117" s="21"/>
      <c r="G117" s="21"/>
      <c r="H117" s="21"/>
      <c r="I117" s="21"/>
      <c r="J117" s="21"/>
      <c r="K117" s="21"/>
      <c r="L117" s="21"/>
      <c r="M117" s="21"/>
      <c r="N117" s="65"/>
    </row>
    <row r="118" spans="3:14" x14ac:dyDescent="0.2">
      <c r="C118" s="20"/>
      <c r="D118" s="21"/>
      <c r="E118" s="21"/>
      <c r="F118" s="21"/>
      <c r="G118" s="21"/>
      <c r="H118" s="21"/>
      <c r="I118" s="21"/>
      <c r="J118" s="21"/>
      <c r="K118" s="21"/>
      <c r="L118" s="21"/>
      <c r="M118" s="21"/>
      <c r="N118" s="65"/>
    </row>
    <row r="119" spans="3:14" x14ac:dyDescent="0.2">
      <c r="C119" s="20"/>
      <c r="D119" s="21"/>
      <c r="E119" s="21"/>
      <c r="F119" s="21"/>
      <c r="G119" s="21"/>
      <c r="H119" s="21"/>
      <c r="I119" s="21"/>
      <c r="J119" s="21"/>
      <c r="K119" s="21"/>
      <c r="L119" s="21"/>
      <c r="M119" s="21"/>
      <c r="N119" s="65"/>
    </row>
    <row r="120" spans="3:14" x14ac:dyDescent="0.2">
      <c r="C120" s="20"/>
      <c r="D120" s="21"/>
      <c r="E120" s="21"/>
      <c r="F120" s="21"/>
      <c r="G120" s="21"/>
      <c r="H120" s="21"/>
      <c r="I120" s="21"/>
      <c r="J120" s="21"/>
      <c r="K120" s="21"/>
      <c r="L120" s="21"/>
      <c r="M120" s="21"/>
      <c r="N120" s="65"/>
    </row>
    <row r="121" spans="3:14" x14ac:dyDescent="0.2">
      <c r="C121" s="20"/>
      <c r="D121" s="21"/>
      <c r="E121" s="21"/>
      <c r="F121" s="21"/>
      <c r="G121" s="21"/>
      <c r="H121" s="21"/>
      <c r="I121" s="21"/>
      <c r="J121" s="21"/>
      <c r="K121" s="21"/>
      <c r="L121" s="21"/>
      <c r="M121" s="21"/>
      <c r="N121" s="65"/>
    </row>
    <row r="122" spans="3:14" x14ac:dyDescent="0.2">
      <c r="C122" s="20"/>
      <c r="D122" s="21"/>
      <c r="E122" s="21"/>
      <c r="F122" s="21"/>
      <c r="G122" s="21"/>
      <c r="H122" s="21"/>
      <c r="I122" s="21"/>
      <c r="J122" s="21"/>
      <c r="K122" s="21"/>
      <c r="L122" s="21"/>
      <c r="M122" s="21"/>
      <c r="N122" s="65"/>
    </row>
    <row r="123" spans="3:14" x14ac:dyDescent="0.2">
      <c r="C123" s="20"/>
      <c r="D123" s="21"/>
      <c r="E123" s="21"/>
      <c r="F123" s="21"/>
      <c r="G123" s="21"/>
      <c r="H123" s="21"/>
      <c r="I123" s="21"/>
      <c r="J123" s="21"/>
      <c r="K123" s="21"/>
      <c r="L123" s="21"/>
      <c r="M123" s="21"/>
      <c r="N123" s="65"/>
    </row>
    <row r="124" spans="3:14" x14ac:dyDescent="0.2">
      <c r="C124" s="20"/>
      <c r="D124" s="21"/>
      <c r="E124" s="21"/>
      <c r="F124" s="21"/>
      <c r="G124" s="21"/>
      <c r="H124" s="21"/>
      <c r="I124" s="21"/>
      <c r="J124" s="21"/>
      <c r="K124" s="21"/>
      <c r="L124" s="21"/>
      <c r="M124" s="21"/>
      <c r="N124" s="65"/>
    </row>
    <row r="125" spans="3:14" x14ac:dyDescent="0.2">
      <c r="C125" s="20"/>
      <c r="D125" s="21"/>
      <c r="E125" s="21"/>
      <c r="F125" s="21"/>
      <c r="G125" s="21"/>
      <c r="H125" s="21"/>
      <c r="I125" s="21"/>
      <c r="J125" s="21"/>
      <c r="K125" s="21"/>
      <c r="L125" s="21"/>
      <c r="M125" s="21"/>
      <c r="N125" s="65"/>
    </row>
    <row r="126" spans="3:14" x14ac:dyDescent="0.2">
      <c r="C126" s="20"/>
      <c r="D126" s="21"/>
      <c r="E126" s="21"/>
      <c r="F126" s="21"/>
      <c r="G126" s="21"/>
      <c r="H126" s="21"/>
      <c r="I126" s="21"/>
      <c r="J126" s="21"/>
      <c r="K126" s="21"/>
      <c r="L126" s="21"/>
      <c r="M126" s="21"/>
      <c r="N126" s="65"/>
    </row>
    <row r="127" spans="3:14" x14ac:dyDescent="0.2">
      <c r="C127" s="20"/>
      <c r="D127" s="21"/>
      <c r="E127" s="21"/>
      <c r="F127" s="21"/>
      <c r="G127" s="21"/>
      <c r="H127" s="21"/>
      <c r="I127" s="21"/>
      <c r="J127" s="21"/>
      <c r="K127" s="21"/>
      <c r="L127" s="21"/>
      <c r="M127" s="21"/>
      <c r="N127" s="65"/>
    </row>
    <row r="128" spans="3:14" x14ac:dyDescent="0.2">
      <c r="C128" s="20"/>
      <c r="D128" s="21"/>
      <c r="E128" s="21"/>
      <c r="F128" s="21"/>
      <c r="G128" s="21"/>
      <c r="H128" s="21"/>
      <c r="I128" s="21"/>
      <c r="J128" s="21"/>
      <c r="K128" s="21"/>
      <c r="L128" s="21"/>
      <c r="M128" s="21"/>
      <c r="N128" s="65"/>
    </row>
    <row r="129" spans="3:16" x14ac:dyDescent="0.2">
      <c r="C129" s="20"/>
      <c r="D129" s="21"/>
      <c r="E129" s="21"/>
      <c r="F129" s="21"/>
      <c r="G129" s="21"/>
      <c r="H129" s="21"/>
      <c r="I129" s="21"/>
      <c r="J129" s="21"/>
      <c r="K129" s="21"/>
      <c r="L129" s="21"/>
      <c r="M129" s="21"/>
      <c r="N129" s="65"/>
    </row>
    <row r="130" spans="3:16" x14ac:dyDescent="0.2">
      <c r="C130" s="20"/>
      <c r="D130" s="21"/>
      <c r="E130" s="21"/>
      <c r="F130" s="21"/>
      <c r="G130" s="21"/>
      <c r="H130" s="21"/>
      <c r="I130" s="21"/>
      <c r="J130" s="21"/>
      <c r="K130" s="21"/>
      <c r="L130" s="21"/>
      <c r="M130" s="21"/>
      <c r="N130" s="65"/>
    </row>
    <row r="131" spans="3:16" ht="13.5" thickBot="1" x14ac:dyDescent="0.25">
      <c r="C131" s="23"/>
      <c r="D131" s="24"/>
      <c r="E131" s="24"/>
      <c r="F131" s="24"/>
      <c r="G131" s="24"/>
      <c r="H131" s="24"/>
      <c r="I131" s="24"/>
      <c r="J131" s="24"/>
      <c r="K131" s="24"/>
      <c r="L131" s="24"/>
      <c r="M131" s="24"/>
      <c r="N131" s="66"/>
    </row>
    <row r="132" spans="3:16" ht="13.5" thickBot="1" x14ac:dyDescent="0.25">
      <c r="C132" s="21"/>
      <c r="D132" s="21"/>
      <c r="E132" s="21"/>
      <c r="F132" s="21"/>
      <c r="G132" s="21"/>
      <c r="H132" s="21"/>
      <c r="I132" s="21"/>
      <c r="J132" s="21"/>
      <c r="K132" s="21"/>
      <c r="L132" s="21"/>
      <c r="M132" s="21"/>
      <c r="N132" s="21"/>
      <c r="O132" s="21"/>
      <c r="P132" s="21"/>
    </row>
    <row r="133" spans="3:16" ht="24" thickBot="1" x14ac:dyDescent="0.4">
      <c r="C133" s="242" t="s">
        <v>2823</v>
      </c>
      <c r="D133" s="243"/>
      <c r="E133" s="243"/>
      <c r="F133" s="243"/>
      <c r="G133" s="243"/>
      <c r="H133" s="243"/>
      <c r="I133" s="243"/>
      <c r="J133" s="243"/>
      <c r="K133" s="243"/>
      <c r="L133" s="243"/>
      <c r="M133" s="243"/>
      <c r="N133" s="244"/>
      <c r="O133" s="21"/>
      <c r="P133" s="21"/>
    </row>
    <row r="134" spans="3:16" x14ac:dyDescent="0.2">
      <c r="C134" s="20"/>
      <c r="D134" s="21"/>
      <c r="E134" s="21"/>
      <c r="F134" s="21"/>
      <c r="G134" s="21"/>
      <c r="H134" s="21"/>
      <c r="I134" s="21"/>
      <c r="J134" s="21"/>
      <c r="K134" s="21"/>
      <c r="L134" s="21"/>
      <c r="M134" s="21"/>
      <c r="N134" s="65"/>
      <c r="O134" s="21"/>
      <c r="P134" s="21"/>
    </row>
    <row r="135" spans="3:16" x14ac:dyDescent="0.2">
      <c r="C135" s="20"/>
      <c r="D135" s="21"/>
      <c r="E135" s="21"/>
      <c r="F135" s="21"/>
      <c r="G135" s="21"/>
      <c r="H135" s="21"/>
      <c r="I135" s="21"/>
      <c r="J135" s="21"/>
      <c r="K135" s="21"/>
      <c r="L135" s="21"/>
      <c r="M135" s="21"/>
      <c r="N135" s="65"/>
      <c r="O135" s="21"/>
      <c r="P135" s="21"/>
    </row>
    <row r="136" spans="3:16" x14ac:dyDescent="0.2">
      <c r="C136" s="20"/>
      <c r="D136" s="21"/>
      <c r="E136" s="21"/>
      <c r="F136" s="21"/>
      <c r="G136" s="21"/>
      <c r="H136" s="21"/>
      <c r="I136" s="21"/>
      <c r="J136" s="21"/>
      <c r="K136" s="21"/>
      <c r="L136" s="21"/>
      <c r="M136" s="21"/>
      <c r="N136" s="65"/>
      <c r="O136" s="21"/>
      <c r="P136" s="21"/>
    </row>
    <row r="137" spans="3:16" ht="25.5" x14ac:dyDescent="0.2">
      <c r="C137" s="20"/>
      <c r="D137" s="245" t="s">
        <v>2771</v>
      </c>
      <c r="E137" s="245" t="s">
        <v>2774</v>
      </c>
      <c r="F137" s="245" t="s">
        <v>2772</v>
      </c>
      <c r="G137" s="245" t="s">
        <v>2773</v>
      </c>
      <c r="H137" s="245" t="s">
        <v>2773</v>
      </c>
      <c r="I137" s="21"/>
      <c r="J137" s="21"/>
      <c r="K137" s="21"/>
      <c r="L137" s="21"/>
      <c r="M137" s="21"/>
      <c r="N137" s="65"/>
      <c r="O137" s="21"/>
      <c r="P137" s="21"/>
    </row>
    <row r="138" spans="3:16" x14ac:dyDescent="0.2">
      <c r="C138" s="20"/>
      <c r="D138" s="246">
        <f>VLOOKUP($D4,'Borough business Size'!$M$9:$R$41,2,0)</f>
        <v>1.3709961281239001E-2</v>
      </c>
      <c r="E138" s="246">
        <f>VLOOKUP($D4,'Borough business Size'!$M$9:$R$41,3,0)</f>
        <v>0.88318356867779202</v>
      </c>
      <c r="F138" s="246">
        <f>VLOOKUP($D4,'Borough business Size'!$M$9:$R$41,4,0)</f>
        <v>9.3654733729669482E-3</v>
      </c>
      <c r="G138" s="246">
        <f>VLOOKUP($D4,'Borough business Size'!$M$9:$R$41,5,0)</f>
        <v>541055.51747772447</v>
      </c>
      <c r="H138" s="246">
        <f>VLOOKUP($D4,'Borough business Size'!$M$9:$S$41,6,0)</f>
        <v>0.45887710845095869</v>
      </c>
      <c r="I138" s="21"/>
      <c r="J138" s="21"/>
      <c r="K138" s="21"/>
      <c r="L138" s="21"/>
      <c r="M138" s="21"/>
      <c r="N138" s="65"/>
      <c r="O138" s="21"/>
      <c r="P138" s="21"/>
    </row>
    <row r="139" spans="3:16" x14ac:dyDescent="0.2">
      <c r="C139" s="20"/>
      <c r="D139" s="246">
        <f>VLOOKUP($D5,'Borough business Size'!$M$9:$R$41,2,0)</f>
        <v>1.3709961281239001E-2</v>
      </c>
      <c r="E139" s="246">
        <f>VLOOKUP($D5,'Borough business Size'!$M$9:$R$41,3,0)</f>
        <v>0.88318356867779202</v>
      </c>
      <c r="F139" s="246">
        <f>VLOOKUP($D5,'Borough business Size'!$M$9:$R$41,4,0)</f>
        <v>9.3654733729669482E-3</v>
      </c>
      <c r="G139" s="246">
        <f>VLOOKUP($D5,'Borough business Size'!$M$9:$R$41,5,0)</f>
        <v>541055.51747772447</v>
      </c>
      <c r="H139" s="246">
        <f>VLOOKUP($D5,'Borough business Size'!$M$9:$S$41,6,0)</f>
        <v>0.45887710845095869</v>
      </c>
      <c r="I139" s="21"/>
      <c r="J139" s="21"/>
      <c r="K139" s="21"/>
      <c r="L139" s="21"/>
      <c r="M139" s="21"/>
      <c r="N139" s="65"/>
      <c r="O139" s="21"/>
      <c r="P139" s="21"/>
    </row>
    <row r="140" spans="3:16" x14ac:dyDescent="0.2">
      <c r="C140" s="20"/>
      <c r="D140" s="21"/>
      <c r="E140" s="21"/>
      <c r="F140" s="21"/>
      <c r="G140" s="21"/>
      <c r="H140" s="21"/>
      <c r="I140" s="21"/>
      <c r="J140" s="21"/>
      <c r="K140" s="21"/>
      <c r="L140" s="21"/>
      <c r="M140" s="21"/>
      <c r="N140" s="65"/>
      <c r="O140" s="21"/>
      <c r="P140" s="21"/>
    </row>
    <row r="141" spans="3:16" x14ac:dyDescent="0.2">
      <c r="C141" s="20"/>
      <c r="D141" s="21"/>
      <c r="E141" s="21"/>
      <c r="F141" s="21"/>
      <c r="G141" s="21"/>
      <c r="H141" s="21"/>
      <c r="I141" s="21"/>
      <c r="J141" s="21"/>
      <c r="K141" s="21"/>
      <c r="L141" s="21"/>
      <c r="M141" s="21"/>
      <c r="N141" s="65"/>
      <c r="O141" s="21"/>
      <c r="P141" s="21"/>
    </row>
    <row r="142" spans="3:16" x14ac:dyDescent="0.2">
      <c r="C142" s="20"/>
      <c r="D142" s="21"/>
      <c r="E142" s="21"/>
      <c r="F142" s="21"/>
      <c r="G142" s="21"/>
      <c r="H142" s="21"/>
      <c r="I142" s="21"/>
      <c r="J142" s="21"/>
      <c r="K142" s="21"/>
      <c r="L142" s="21"/>
      <c r="M142" s="21"/>
      <c r="N142" s="65"/>
      <c r="O142" s="21"/>
      <c r="P142" s="21"/>
    </row>
    <row r="143" spans="3:16" x14ac:dyDescent="0.2">
      <c r="C143" s="20"/>
      <c r="D143" s="21"/>
      <c r="E143" s="21"/>
      <c r="F143" s="21"/>
      <c r="G143" s="21"/>
      <c r="H143" s="21"/>
      <c r="I143" s="21"/>
      <c r="J143" s="21"/>
      <c r="K143" s="21"/>
      <c r="L143" s="21"/>
      <c r="M143" s="21"/>
      <c r="N143" s="65"/>
      <c r="O143" s="21"/>
      <c r="P143" s="21"/>
    </row>
    <row r="144" spans="3:16" x14ac:dyDescent="0.2">
      <c r="C144" s="20"/>
      <c r="D144" s="21"/>
      <c r="E144" s="21"/>
      <c r="F144" s="21"/>
      <c r="G144" s="21"/>
      <c r="H144" s="21"/>
      <c r="I144" s="21"/>
      <c r="J144" s="21"/>
      <c r="K144" s="21"/>
      <c r="L144" s="21"/>
      <c r="M144" s="21"/>
      <c r="N144" s="65"/>
      <c r="O144" s="21"/>
      <c r="P144" s="21"/>
    </row>
    <row r="145" spans="3:16" x14ac:dyDescent="0.2">
      <c r="C145" s="20"/>
      <c r="D145" s="21"/>
      <c r="E145" s="21"/>
      <c r="F145" s="21"/>
      <c r="G145" s="21"/>
      <c r="H145" s="21"/>
      <c r="I145" s="21"/>
      <c r="J145" s="21"/>
      <c r="K145" s="21"/>
      <c r="L145" s="21"/>
      <c r="M145" s="21"/>
      <c r="N145" s="65"/>
      <c r="O145" s="21"/>
      <c r="P145" s="21"/>
    </row>
    <row r="146" spans="3:16" x14ac:dyDescent="0.2">
      <c r="C146" s="20"/>
      <c r="D146" s="21"/>
      <c r="E146" s="21"/>
      <c r="F146" s="21"/>
      <c r="G146" s="21"/>
      <c r="H146" s="21"/>
      <c r="I146" s="21"/>
      <c r="J146" s="21"/>
      <c r="K146" s="21"/>
      <c r="L146" s="21"/>
      <c r="M146" s="21"/>
      <c r="N146" s="65"/>
      <c r="O146" s="21"/>
      <c r="P146" s="21"/>
    </row>
    <row r="147" spans="3:16" x14ac:dyDescent="0.2">
      <c r="C147" s="20"/>
      <c r="D147" s="21"/>
      <c r="E147" s="21"/>
      <c r="F147" s="21"/>
      <c r="G147" s="21"/>
      <c r="H147" s="21"/>
      <c r="I147" s="21"/>
      <c r="J147" s="21"/>
      <c r="K147" s="21"/>
      <c r="L147" s="21"/>
      <c r="M147" s="21"/>
      <c r="N147" s="65"/>
      <c r="O147" s="21"/>
      <c r="P147" s="21"/>
    </row>
    <row r="148" spans="3:16" x14ac:dyDescent="0.2">
      <c r="C148" s="20"/>
      <c r="D148" s="21"/>
      <c r="E148" s="21"/>
      <c r="F148" s="21"/>
      <c r="G148" s="21"/>
      <c r="H148" s="21"/>
      <c r="I148" s="21"/>
      <c r="J148" s="21"/>
      <c r="K148" s="21"/>
      <c r="L148" s="21"/>
      <c r="M148" s="21"/>
      <c r="N148" s="65"/>
      <c r="O148" s="21"/>
      <c r="P148" s="21"/>
    </row>
    <row r="149" spans="3:16" x14ac:dyDescent="0.2">
      <c r="C149" s="20"/>
      <c r="D149" s="21"/>
      <c r="E149" s="21"/>
      <c r="F149" s="21"/>
      <c r="G149" s="21"/>
      <c r="H149" s="21"/>
      <c r="I149" s="21"/>
      <c r="J149" s="21"/>
      <c r="K149" s="21"/>
      <c r="L149" s="21"/>
      <c r="M149" s="21"/>
      <c r="N149" s="65"/>
      <c r="O149" s="21"/>
      <c r="P149" s="21"/>
    </row>
    <row r="150" spans="3:16" x14ac:dyDescent="0.2">
      <c r="C150" s="20"/>
      <c r="D150" s="21"/>
      <c r="E150" s="21"/>
      <c r="F150" s="21"/>
      <c r="G150" s="21"/>
      <c r="H150" s="21"/>
      <c r="I150" s="21"/>
      <c r="J150" s="21"/>
      <c r="K150" s="21"/>
      <c r="L150" s="21"/>
      <c r="M150" s="21"/>
      <c r="N150" s="65"/>
      <c r="O150" s="21"/>
      <c r="P150" s="21"/>
    </row>
    <row r="151" spans="3:16" x14ac:dyDescent="0.2">
      <c r="C151" s="20"/>
      <c r="D151" s="21"/>
      <c r="E151" s="21"/>
      <c r="F151" s="21"/>
      <c r="G151" s="21"/>
      <c r="H151" s="21"/>
      <c r="I151" s="21"/>
      <c r="J151" s="21"/>
      <c r="K151" s="21"/>
      <c r="L151" s="21"/>
      <c r="M151" s="21"/>
      <c r="N151" s="65"/>
      <c r="O151" s="21"/>
      <c r="P151" s="21"/>
    </row>
    <row r="152" spans="3:16" x14ac:dyDescent="0.2">
      <c r="C152" s="20"/>
      <c r="D152" s="21"/>
      <c r="E152" s="21"/>
      <c r="F152" s="21"/>
      <c r="G152" s="21"/>
      <c r="H152" s="21"/>
      <c r="I152" s="21"/>
      <c r="J152" s="21"/>
      <c r="K152" s="21"/>
      <c r="L152" s="21"/>
      <c r="M152" s="21"/>
      <c r="N152" s="65"/>
      <c r="O152" s="21"/>
      <c r="P152" s="21"/>
    </row>
    <row r="153" spans="3:16" x14ac:dyDescent="0.2">
      <c r="C153" s="20"/>
      <c r="D153" s="21"/>
      <c r="E153" s="21"/>
      <c r="F153" s="21"/>
      <c r="G153" s="21"/>
      <c r="H153" s="21"/>
      <c r="I153" s="21"/>
      <c r="J153" s="21"/>
      <c r="K153" s="21"/>
      <c r="L153" s="21"/>
      <c r="M153" s="21"/>
      <c r="N153" s="65"/>
      <c r="O153" s="21"/>
      <c r="P153" s="21"/>
    </row>
    <row r="154" spans="3:16" x14ac:dyDescent="0.2">
      <c r="C154" s="20"/>
      <c r="D154" s="21"/>
      <c r="E154" s="21"/>
      <c r="F154" s="21"/>
      <c r="G154" s="21"/>
      <c r="H154" s="21"/>
      <c r="I154" s="21"/>
      <c r="J154" s="21"/>
      <c r="K154" s="21"/>
      <c r="L154" s="21"/>
      <c r="M154" s="21"/>
      <c r="N154" s="65"/>
      <c r="O154" s="21"/>
      <c r="P154" s="21"/>
    </row>
    <row r="155" spans="3:16" x14ac:dyDescent="0.2">
      <c r="C155" s="20"/>
      <c r="D155" s="21"/>
      <c r="E155" s="21"/>
      <c r="F155" s="21"/>
      <c r="G155" s="21"/>
      <c r="H155" s="21"/>
      <c r="I155" s="21"/>
      <c r="J155" s="21"/>
      <c r="K155" s="21"/>
      <c r="L155" s="21"/>
      <c r="M155" s="21"/>
      <c r="N155" s="65"/>
      <c r="O155" s="21"/>
      <c r="P155" s="21"/>
    </row>
    <row r="156" spans="3:16" x14ac:dyDescent="0.2">
      <c r="C156" s="20"/>
      <c r="D156" s="21"/>
      <c r="E156" s="21"/>
      <c r="F156" s="21"/>
      <c r="G156" s="21"/>
      <c r="H156" s="21"/>
      <c r="I156" s="21"/>
      <c r="J156" s="21"/>
      <c r="K156" s="21"/>
      <c r="L156" s="21"/>
      <c r="M156" s="21"/>
      <c r="N156" s="65"/>
      <c r="O156" s="21"/>
      <c r="P156" s="21"/>
    </row>
    <row r="157" spans="3:16" x14ac:dyDescent="0.2">
      <c r="C157" s="20"/>
      <c r="D157" s="21"/>
      <c r="E157" s="21"/>
      <c r="F157" s="21"/>
      <c r="G157" s="21"/>
      <c r="H157" s="21"/>
      <c r="I157" s="21"/>
      <c r="J157" s="21"/>
      <c r="K157" s="21"/>
      <c r="L157" s="21"/>
      <c r="M157" s="21"/>
      <c r="N157" s="65"/>
      <c r="O157" s="21"/>
      <c r="P157" s="21"/>
    </row>
    <row r="158" spans="3:16" x14ac:dyDescent="0.2">
      <c r="C158" s="20"/>
      <c r="D158" s="21"/>
      <c r="E158" s="21"/>
      <c r="F158" s="21"/>
      <c r="G158" s="21"/>
      <c r="H158" s="21"/>
      <c r="I158" s="21"/>
      <c r="J158" s="21"/>
      <c r="K158" s="21"/>
      <c r="L158" s="21"/>
      <c r="M158" s="21"/>
      <c r="N158" s="65"/>
      <c r="O158" s="21"/>
      <c r="P158" s="21"/>
    </row>
    <row r="159" spans="3:16" x14ac:dyDescent="0.2">
      <c r="C159" s="20"/>
      <c r="D159" s="21"/>
      <c r="E159" s="21"/>
      <c r="F159" s="21"/>
      <c r="G159" s="21"/>
      <c r="H159" s="21"/>
      <c r="I159" s="21"/>
      <c r="J159" s="21"/>
      <c r="K159" s="21"/>
      <c r="L159" s="21"/>
      <c r="M159" s="21"/>
      <c r="N159" s="65"/>
      <c r="O159" s="21"/>
      <c r="P159" s="21"/>
    </row>
    <row r="160" spans="3:16" x14ac:dyDescent="0.2">
      <c r="C160" s="20"/>
      <c r="D160" s="21"/>
      <c r="E160" s="21"/>
      <c r="F160" s="21"/>
      <c r="G160" s="21"/>
      <c r="H160" s="21"/>
      <c r="I160" s="21"/>
      <c r="J160" s="21"/>
      <c r="K160" s="21"/>
      <c r="L160" s="21"/>
      <c r="M160" s="21"/>
      <c r="N160" s="65"/>
      <c r="O160" s="21"/>
      <c r="P160" s="21"/>
    </row>
    <row r="161" spans="3:16" x14ac:dyDescent="0.2">
      <c r="C161" s="20"/>
      <c r="D161" s="21"/>
      <c r="E161" s="21"/>
      <c r="F161" s="21"/>
      <c r="G161" s="21"/>
      <c r="H161" s="21"/>
      <c r="I161" s="21"/>
      <c r="J161" s="21"/>
      <c r="K161" s="21"/>
      <c r="L161" s="21"/>
      <c r="M161" s="21"/>
      <c r="N161" s="65"/>
      <c r="O161" s="21"/>
      <c r="P161" s="21"/>
    </row>
    <row r="162" spans="3:16" x14ac:dyDescent="0.2">
      <c r="C162" s="20"/>
      <c r="D162" s="21"/>
      <c r="E162" s="21"/>
      <c r="F162" s="21"/>
      <c r="G162" s="21"/>
      <c r="H162" s="21"/>
      <c r="I162" s="21"/>
      <c r="J162" s="21"/>
      <c r="K162" s="21"/>
      <c r="L162" s="21"/>
      <c r="M162" s="21"/>
      <c r="N162" s="65"/>
      <c r="O162" s="21"/>
      <c r="P162" s="21"/>
    </row>
    <row r="163" spans="3:16" x14ac:dyDescent="0.2">
      <c r="C163" s="20"/>
      <c r="D163" s="21"/>
      <c r="E163" s="21"/>
      <c r="F163" s="21"/>
      <c r="G163" s="21"/>
      <c r="H163" s="21"/>
      <c r="I163" s="21"/>
      <c r="J163" s="21"/>
      <c r="K163" s="21"/>
      <c r="L163" s="21"/>
      <c r="M163" s="21"/>
      <c r="N163" s="65"/>
      <c r="O163" s="21"/>
      <c r="P163" s="21"/>
    </row>
    <row r="164" spans="3:16" x14ac:dyDescent="0.2">
      <c r="C164" s="20"/>
      <c r="D164" s="21"/>
      <c r="E164" s="21"/>
      <c r="F164" s="21"/>
      <c r="G164" s="21"/>
      <c r="H164" s="21"/>
      <c r="I164" s="21"/>
      <c r="J164" s="21"/>
      <c r="K164" s="21"/>
      <c r="L164" s="21"/>
      <c r="M164" s="21"/>
      <c r="N164" s="65"/>
      <c r="O164" s="21"/>
      <c r="P164" s="21"/>
    </row>
    <row r="165" spans="3:16" x14ac:dyDescent="0.2">
      <c r="C165" s="20"/>
      <c r="D165" s="21"/>
      <c r="E165" s="21"/>
      <c r="F165" s="21"/>
      <c r="G165" s="21"/>
      <c r="H165" s="21"/>
      <c r="I165" s="21"/>
      <c r="J165" s="21"/>
      <c r="K165" s="21"/>
      <c r="L165" s="21"/>
      <c r="M165" s="21"/>
      <c r="N165" s="65"/>
      <c r="O165" s="21"/>
      <c r="P165" s="21"/>
    </row>
    <row r="166" spans="3:16" ht="13.5" thickBot="1" x14ac:dyDescent="0.25">
      <c r="C166" s="23"/>
      <c r="D166" s="24"/>
      <c r="E166" s="24"/>
      <c r="F166" s="24"/>
      <c r="G166" s="24"/>
      <c r="H166" s="24"/>
      <c r="I166" s="24"/>
      <c r="J166" s="24"/>
      <c r="K166" s="24"/>
      <c r="L166" s="24"/>
      <c r="M166" s="24"/>
      <c r="N166" s="66"/>
      <c r="O166" s="21"/>
      <c r="P166" s="21"/>
    </row>
    <row r="167" spans="3:16" x14ac:dyDescent="0.2"/>
  </sheetData>
  <mergeCells count="57">
    <mergeCell ref="E75:I75"/>
    <mergeCell ref="E76:I76"/>
    <mergeCell ref="E77:I77"/>
    <mergeCell ref="E78:I78"/>
    <mergeCell ref="C76:D76"/>
    <mergeCell ref="C77:D77"/>
    <mergeCell ref="C78:D78"/>
    <mergeCell ref="C75:D75"/>
    <mergeCell ref="E59:I59"/>
    <mergeCell ref="E60:I60"/>
    <mergeCell ref="E61:I61"/>
    <mergeCell ref="E62:I62"/>
    <mergeCell ref="E63:I63"/>
    <mergeCell ref="C62:D62"/>
    <mergeCell ref="C63:D63"/>
    <mergeCell ref="E64:I64"/>
    <mergeCell ref="E65:I65"/>
    <mergeCell ref="E66:I66"/>
    <mergeCell ref="D4:E4"/>
    <mergeCell ref="D5:E5"/>
    <mergeCell ref="C39:D39"/>
    <mergeCell ref="C40:D40"/>
    <mergeCell ref="C41:D41"/>
    <mergeCell ref="C43:D43"/>
    <mergeCell ref="C42:D42"/>
    <mergeCell ref="C44:D44"/>
    <mergeCell ref="C45:D45"/>
    <mergeCell ref="C46:D46"/>
    <mergeCell ref="C47:D47"/>
    <mergeCell ref="C48:D48"/>
    <mergeCell ref="C72:D72"/>
    <mergeCell ref="C73:D73"/>
    <mergeCell ref="C74:D74"/>
    <mergeCell ref="C64:D64"/>
    <mergeCell ref="C65:D65"/>
    <mergeCell ref="C66:D66"/>
    <mergeCell ref="C49:D49"/>
    <mergeCell ref="C50:D50"/>
    <mergeCell ref="C51:D51"/>
    <mergeCell ref="C52:D52"/>
    <mergeCell ref="C53:D53"/>
    <mergeCell ref="C59:D59"/>
    <mergeCell ref="C60:D60"/>
    <mergeCell ref="C61:D61"/>
    <mergeCell ref="E72:I72"/>
    <mergeCell ref="E73:I73"/>
    <mergeCell ref="E74:I74"/>
    <mergeCell ref="C67:D67"/>
    <mergeCell ref="C69:D69"/>
    <mergeCell ref="C68:D68"/>
    <mergeCell ref="C70:D70"/>
    <mergeCell ref="C71:D71"/>
    <mergeCell ref="E69:I69"/>
    <mergeCell ref="E70:I70"/>
    <mergeCell ref="E71:I71"/>
    <mergeCell ref="E67:I67"/>
    <mergeCell ref="E68:I68"/>
  </mergeCells>
  <conditionalFormatting sqref="G39:G53">
    <cfRule type="cellIs" dxfId="3" priority="28" operator="equal">
      <formula>$H$90</formula>
    </cfRule>
    <cfRule type="cellIs" dxfId="2" priority="29" operator="equal">
      <formula>$H$89</formula>
    </cfRule>
  </conditionalFormatting>
  <conditionalFormatting sqref="P59:Q78">
    <cfRule type="cellIs" dxfId="1" priority="1" operator="equal">
      <formula>$H$90</formula>
    </cfRule>
    <cfRule type="cellIs" dxfId="0" priority="2" operator="equal">
      <formula>$H$89</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'Borough Summary'!$C$4:$C$36</xm:f>
          </x14:formula1>
          <xm:sqref>D4:E5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0"/>
  <sheetViews>
    <sheetView tabSelected="1" zoomScale="90" zoomScaleNormal="90" workbookViewId="0">
      <selection activeCell="U14" sqref="U14"/>
    </sheetView>
  </sheetViews>
  <sheetFormatPr defaultRowHeight="12.75" x14ac:dyDescent="0.2"/>
  <cols>
    <col min="1" max="1" width="7.28515625" style="1" bestFit="1" customWidth="1"/>
    <col min="2" max="2" width="9.85546875" style="1" bestFit="1" customWidth="1"/>
    <col min="3" max="3" width="25" style="1" customWidth="1"/>
    <col min="4" max="5" width="9.140625" style="1"/>
    <col min="6" max="7" width="14" style="1" customWidth="1"/>
    <col min="8" max="8" width="10.5703125" style="1" customWidth="1"/>
    <col min="9" max="9" width="11.140625" style="1" customWidth="1"/>
    <col min="10" max="10" width="9.140625" style="1"/>
    <col min="11" max="11" width="25.28515625" style="1" customWidth="1"/>
    <col min="12" max="14" width="9.140625" style="1"/>
    <col min="15" max="15" width="12.7109375" style="1" customWidth="1"/>
    <col min="16" max="17" width="9.140625" style="1"/>
    <col min="18" max="18" width="11.7109375" style="1" customWidth="1"/>
    <col min="19" max="16384" width="9.140625" style="1"/>
  </cols>
  <sheetData>
    <row r="1" spans="1:18" x14ac:dyDescent="0.2">
      <c r="D1" s="348" t="s">
        <v>2278</v>
      </c>
      <c r="E1" s="348"/>
      <c r="F1" s="348"/>
      <c r="G1" s="348"/>
      <c r="H1" s="348"/>
      <c r="I1" s="348"/>
    </row>
    <row r="2" spans="1:18" x14ac:dyDescent="0.2">
      <c r="D2" s="348"/>
      <c r="E2" s="348"/>
      <c r="F2" s="348"/>
      <c r="G2" s="348"/>
      <c r="H2" s="348"/>
      <c r="I2" s="348"/>
    </row>
    <row r="3" spans="1:18" s="2" customFormat="1" ht="38.25" x14ac:dyDescent="0.2">
      <c r="B3" s="6" t="s">
        <v>2275</v>
      </c>
      <c r="C3" s="6" t="s">
        <v>1972</v>
      </c>
      <c r="D3" s="6" t="s">
        <v>2270</v>
      </c>
      <c r="E3" s="6" t="s">
        <v>2271</v>
      </c>
      <c r="F3" s="6" t="s">
        <v>2272</v>
      </c>
      <c r="G3" s="6" t="s">
        <v>2279</v>
      </c>
      <c r="H3" s="6" t="s">
        <v>2273</v>
      </c>
      <c r="I3" s="6" t="s">
        <v>2274</v>
      </c>
      <c r="K3" s="202" t="s">
        <v>1972</v>
      </c>
      <c r="L3" s="114" t="s">
        <v>2179</v>
      </c>
      <c r="M3" s="114" t="s">
        <v>2778</v>
      </c>
      <c r="N3" s="114" t="s">
        <v>2271</v>
      </c>
      <c r="O3" s="114" t="s">
        <v>2272</v>
      </c>
      <c r="P3" s="114" t="s">
        <v>2279</v>
      </c>
      <c r="Q3" s="114" t="s">
        <v>2273</v>
      </c>
      <c r="R3" s="114" t="s">
        <v>2274</v>
      </c>
    </row>
    <row r="4" spans="1:18" x14ac:dyDescent="0.2">
      <c r="A4" s="237" t="s">
        <v>2268</v>
      </c>
      <c r="B4" s="5" t="s">
        <v>2249</v>
      </c>
      <c r="C4" s="3" t="s">
        <v>2194</v>
      </c>
      <c r="D4" s="29">
        <v>0.83919278456052615</v>
      </c>
      <c r="E4" s="29">
        <v>6.0263785787948088</v>
      </c>
      <c r="F4" s="29">
        <v>5.9309350441320383</v>
      </c>
      <c r="G4" s="29">
        <v>1.5745446362670461</v>
      </c>
      <c r="H4" s="29">
        <v>9.5919442116479345</v>
      </c>
      <c r="I4" s="29">
        <v>0</v>
      </c>
      <c r="K4" s="5" t="s">
        <v>2194</v>
      </c>
      <c r="L4" s="7">
        <v>7790</v>
      </c>
      <c r="M4" s="115">
        <v>0.15579999999999999</v>
      </c>
      <c r="N4" s="10">
        <v>0.88318356867779202</v>
      </c>
      <c r="O4" s="8">
        <v>0.49833119383825419</v>
      </c>
      <c r="P4" s="115">
        <v>0.51288329649646192</v>
      </c>
      <c r="Q4" s="117">
        <v>0.24269790910647659</v>
      </c>
      <c r="R4" s="120">
        <v>0.45887710845095869</v>
      </c>
    </row>
    <row r="5" spans="1:18" x14ac:dyDescent="0.2">
      <c r="A5" s="237" t="s">
        <v>2781</v>
      </c>
      <c r="B5" s="5" t="s">
        <v>2250</v>
      </c>
      <c r="C5" s="3" t="s">
        <v>2195</v>
      </c>
      <c r="D5" s="29">
        <v>2.0095551214785807</v>
      </c>
      <c r="E5" s="29">
        <v>8.8653614712326458</v>
      </c>
      <c r="F5" s="29">
        <v>0.3498888639427864</v>
      </c>
      <c r="G5" s="29">
        <v>0.86076535651681341</v>
      </c>
      <c r="H5" s="29">
        <v>8.0182292537642681</v>
      </c>
      <c r="I5" s="29">
        <v>3.1375265942129449</v>
      </c>
      <c r="K5" s="5" t="s">
        <v>2195</v>
      </c>
      <c r="L5" s="7">
        <v>24820</v>
      </c>
      <c r="M5" s="115">
        <v>0.22160714285714286</v>
      </c>
      <c r="N5" s="10">
        <v>0.91317485898468975</v>
      </c>
      <c r="O5" s="8">
        <v>0.32655116841257048</v>
      </c>
      <c r="P5" s="115">
        <v>0.44420215152780596</v>
      </c>
      <c r="Q5" s="117">
        <v>0.27488595836742308</v>
      </c>
      <c r="R5" s="120">
        <v>0.79162827286756754</v>
      </c>
    </row>
    <row r="6" spans="1:18" x14ac:dyDescent="0.2">
      <c r="A6" s="237" t="s">
        <v>2268</v>
      </c>
      <c r="B6" s="5" t="s">
        <v>2251</v>
      </c>
      <c r="C6" s="3" t="s">
        <v>2196</v>
      </c>
      <c r="D6" s="29">
        <v>0.26808060870040007</v>
      </c>
      <c r="E6" s="29">
        <v>5.5088189094144946</v>
      </c>
      <c r="F6" s="29">
        <v>5.3005595145791693</v>
      </c>
      <c r="G6" s="29">
        <v>1.6596190234199584</v>
      </c>
      <c r="H6" s="29">
        <v>6.3340717049498787</v>
      </c>
      <c r="I6" s="29">
        <v>5.0818807179988958</v>
      </c>
      <c r="K6" s="5" t="s">
        <v>2196</v>
      </c>
      <c r="L6" s="7">
        <v>9895</v>
      </c>
      <c r="M6" s="115">
        <v>0.12368750000000001</v>
      </c>
      <c r="N6" s="10">
        <v>0.87771601819100553</v>
      </c>
      <c r="O6" s="8">
        <v>0.47892875189489642</v>
      </c>
      <c r="P6" s="115">
        <v>0.52106930929192063</v>
      </c>
      <c r="Q6" s="117">
        <v>0.30933295010049638</v>
      </c>
      <c r="R6" s="120">
        <v>0.99783723374820288</v>
      </c>
    </row>
    <row r="7" spans="1:18" x14ac:dyDescent="0.2">
      <c r="A7" s="237" t="s">
        <v>2781</v>
      </c>
      <c r="B7" s="5" t="s">
        <v>2252</v>
      </c>
      <c r="C7" s="3" t="s">
        <v>2197</v>
      </c>
      <c r="D7" s="29">
        <v>1.1176720315933995</v>
      </c>
      <c r="E7" s="29">
        <v>7.1351482898760938</v>
      </c>
      <c r="F7" s="29">
        <v>5.444320087163236</v>
      </c>
      <c r="G7" s="29">
        <v>2.2332877500019452</v>
      </c>
      <c r="H7" s="29">
        <v>9.9711854483703011</v>
      </c>
      <c r="I7" s="29">
        <v>3.1807319613605056</v>
      </c>
      <c r="K7" s="5" t="s">
        <v>2197</v>
      </c>
      <c r="L7" s="7">
        <v>16460</v>
      </c>
      <c r="M7" s="115">
        <v>0.17145833333333332</v>
      </c>
      <c r="N7" s="10">
        <v>0.89489671931956261</v>
      </c>
      <c r="O7" s="8">
        <v>0.4833535844471446</v>
      </c>
      <c r="P7" s="115">
        <v>0.57626876112827641</v>
      </c>
      <c r="Q7" s="117">
        <v>0.23494108151311252</v>
      </c>
      <c r="R7" s="120">
        <v>0.79621042884161253</v>
      </c>
    </row>
    <row r="8" spans="1:18" x14ac:dyDescent="0.2">
      <c r="A8" s="237" t="s">
        <v>2268</v>
      </c>
      <c r="B8" s="5" t="s">
        <v>2253</v>
      </c>
      <c r="C8" s="3" t="s">
        <v>2198</v>
      </c>
      <c r="D8" s="29">
        <v>0.57730159624785404</v>
      </c>
      <c r="E8" s="29">
        <v>7.1579565911806391</v>
      </c>
      <c r="F8" s="29">
        <v>2.1138220382556288</v>
      </c>
      <c r="G8" s="29">
        <v>1.0259502081904641</v>
      </c>
      <c r="H8" s="29">
        <v>6.0673224799657044</v>
      </c>
      <c r="I8" s="29">
        <v>1.0223784314484787</v>
      </c>
      <c r="K8" s="5" t="s">
        <v>2198</v>
      </c>
      <c r="L8" s="7">
        <v>17070</v>
      </c>
      <c r="M8" s="115">
        <v>0.14107438016528925</v>
      </c>
      <c r="N8" s="10">
        <v>0.89513766842413589</v>
      </c>
      <c r="O8" s="8">
        <v>0.38084358523725836</v>
      </c>
      <c r="P8" s="115">
        <v>0.46009653942373063</v>
      </c>
      <c r="Q8" s="117">
        <v>0.31478891730160663</v>
      </c>
      <c r="R8" s="120">
        <v>0.5673057076431981</v>
      </c>
    </row>
    <row r="9" spans="1:18" x14ac:dyDescent="0.2">
      <c r="A9" s="237" t="s">
        <v>2779</v>
      </c>
      <c r="B9" s="5" t="s">
        <v>2235</v>
      </c>
      <c r="C9" s="3" t="s">
        <v>2181</v>
      </c>
      <c r="D9" s="29">
        <v>8.3671730260654567</v>
      </c>
      <c r="E9" s="29">
        <v>2.7537601901682125</v>
      </c>
      <c r="F9" s="29">
        <v>3.5805851433254965</v>
      </c>
      <c r="G9" s="29">
        <v>6.2412952304041482</v>
      </c>
      <c r="H9" s="29">
        <v>3.9225020004548394</v>
      </c>
      <c r="I9" s="29">
        <v>5.9557153222683148</v>
      </c>
      <c r="K9" s="5" t="s">
        <v>2181</v>
      </c>
      <c r="L9" s="7">
        <v>34745</v>
      </c>
      <c r="M9" s="115">
        <v>0.57908333333333328</v>
      </c>
      <c r="N9" s="10">
        <v>0.84861131097999709</v>
      </c>
      <c r="O9" s="8">
        <v>0.42598935098575336</v>
      </c>
      <c r="P9" s="115">
        <v>0.96192655564044816</v>
      </c>
      <c r="Q9" s="117">
        <v>0.35865809888657701</v>
      </c>
      <c r="R9" s="120">
        <v>1.0905119803509853</v>
      </c>
    </row>
    <row r="10" spans="1:18" x14ac:dyDescent="0.2">
      <c r="A10" s="237" t="s">
        <v>2779</v>
      </c>
      <c r="B10" s="5" t="s">
        <v>2236</v>
      </c>
      <c r="C10" s="3" t="s">
        <v>2180</v>
      </c>
      <c r="D10" s="29">
        <v>10</v>
      </c>
      <c r="E10" s="29">
        <v>0</v>
      </c>
      <c r="F10" s="29">
        <v>9.0037738333078376</v>
      </c>
      <c r="G10" s="29">
        <v>10</v>
      </c>
      <c r="H10" s="29">
        <v>0</v>
      </c>
      <c r="I10" s="29">
        <v>10</v>
      </c>
      <c r="K10" s="5" t="s">
        <v>2180</v>
      </c>
      <c r="L10" s="7">
        <v>27365</v>
      </c>
      <c r="M10" s="271">
        <v>1</v>
      </c>
      <c r="N10" s="10">
        <v>0.79334916864608074</v>
      </c>
      <c r="O10" s="8">
        <v>0.59291065229307505</v>
      </c>
      <c r="P10" s="115">
        <v>1.8600342244488945</v>
      </c>
      <c r="Q10" s="117">
        <v>0.54340830325054279</v>
      </c>
      <c r="R10" s="120">
        <v>1.9346617646468394</v>
      </c>
    </row>
    <row r="11" spans="1:18" x14ac:dyDescent="0.2">
      <c r="A11" s="237" t="s">
        <v>2780</v>
      </c>
      <c r="B11" s="5" t="s">
        <v>2254</v>
      </c>
      <c r="C11" s="3" t="s">
        <v>2199</v>
      </c>
      <c r="D11" s="29">
        <v>0.66037823429634324</v>
      </c>
      <c r="E11" s="29">
        <v>6.4303439889087208</v>
      </c>
      <c r="F11" s="29">
        <v>5.6439309152267843</v>
      </c>
      <c r="G11" s="29">
        <v>1.3412164117676351</v>
      </c>
      <c r="H11" s="29">
        <v>7.5782174816821009</v>
      </c>
      <c r="I11" s="29">
        <v>1.8531352371944019</v>
      </c>
      <c r="K11" s="5" t="s">
        <v>2199</v>
      </c>
      <c r="L11" s="7">
        <v>16615</v>
      </c>
      <c r="M11" s="115">
        <v>0.14574561403508771</v>
      </c>
      <c r="N11" s="10">
        <v>0.88745109840505565</v>
      </c>
      <c r="O11" s="8">
        <v>0.48949744207041829</v>
      </c>
      <c r="P11" s="115">
        <v>0.49043202890330517</v>
      </c>
      <c r="Q11" s="117">
        <v>0.28388575882316996</v>
      </c>
      <c r="R11" s="120">
        <v>0.65541182759413441</v>
      </c>
    </row>
    <row r="12" spans="1:18" x14ac:dyDescent="0.2">
      <c r="A12" s="237" t="s">
        <v>2781</v>
      </c>
      <c r="B12" s="5" t="s">
        <v>2255</v>
      </c>
      <c r="C12" s="3" t="s">
        <v>2200</v>
      </c>
      <c r="D12" s="29">
        <v>1.0824569753647244</v>
      </c>
      <c r="E12" s="29">
        <v>7.1762516258786651</v>
      </c>
      <c r="F12" s="29">
        <v>5.3466993068514981</v>
      </c>
      <c r="G12" s="29">
        <v>1.8206614128341623</v>
      </c>
      <c r="H12" s="29">
        <v>9.2001599547750494</v>
      </c>
      <c r="I12" s="29">
        <v>3.1093781356653754</v>
      </c>
      <c r="K12" s="5" t="s">
        <v>2200</v>
      </c>
      <c r="L12" s="7">
        <v>19490</v>
      </c>
      <c r="M12" s="115">
        <v>0.16947826086956522</v>
      </c>
      <c r="N12" s="10">
        <v>0.89533093894304772</v>
      </c>
      <c r="O12" s="8">
        <v>0.48034889687018983</v>
      </c>
      <c r="P12" s="115">
        <v>0.536565101909109</v>
      </c>
      <c r="Q12" s="117">
        <v>0.25071128592336006</v>
      </c>
      <c r="R12" s="120">
        <v>0.78864298108533615</v>
      </c>
    </row>
    <row r="13" spans="1:18" x14ac:dyDescent="0.2">
      <c r="A13" s="237" t="s">
        <v>2268</v>
      </c>
      <c r="B13" s="5" t="s">
        <v>2256</v>
      </c>
      <c r="C13" s="3" t="s">
        <v>2201</v>
      </c>
      <c r="D13" s="29">
        <v>0.77104320876902954</v>
      </c>
      <c r="E13" s="29">
        <v>6.1835783426465918</v>
      </c>
      <c r="F13" s="29">
        <v>4.7308340639749353</v>
      </c>
      <c r="G13" s="29">
        <v>1.3620294368719015</v>
      </c>
      <c r="H13" s="29">
        <v>10</v>
      </c>
      <c r="I13" s="29">
        <v>1.6556549842842614</v>
      </c>
      <c r="K13" s="5" t="s">
        <v>2201</v>
      </c>
      <c r="L13" s="7">
        <v>14285</v>
      </c>
      <c r="M13" s="115">
        <v>0.15196808510638299</v>
      </c>
      <c r="N13" s="10">
        <v>0.88484424221211055</v>
      </c>
      <c r="O13" s="8">
        <v>0.4613930696534827</v>
      </c>
      <c r="P13" s="115">
        <v>0.49243469616330549</v>
      </c>
      <c r="Q13" s="117">
        <v>0.23435172179288966</v>
      </c>
      <c r="R13" s="120">
        <v>0.63446801018511589</v>
      </c>
    </row>
    <row r="14" spans="1:18" x14ac:dyDescent="0.2">
      <c r="A14" s="237" t="s">
        <v>2268</v>
      </c>
      <c r="B14" s="5" t="s">
        <v>2257</v>
      </c>
      <c r="C14" s="3" t="s">
        <v>2202</v>
      </c>
      <c r="D14" s="29">
        <v>0.48212681079423397</v>
      </c>
      <c r="E14" s="29">
        <v>6.4123898559841264</v>
      </c>
      <c r="F14" s="29">
        <v>3.4197382399053016</v>
      </c>
      <c r="G14" s="29">
        <v>0.5182759285914883</v>
      </c>
      <c r="H14" s="29">
        <v>5.3950196370860795</v>
      </c>
      <c r="I14" s="29">
        <v>1.6031077770238475</v>
      </c>
      <c r="K14" s="5" t="s">
        <v>2202</v>
      </c>
      <c r="L14" s="7">
        <v>11265</v>
      </c>
      <c r="M14" s="115">
        <v>0.13572289156626505</v>
      </c>
      <c r="N14" s="10">
        <v>0.88726142920550377</v>
      </c>
      <c r="O14" s="8">
        <v>0.42103861517976032</v>
      </c>
      <c r="P14" s="115">
        <v>0.41124719371815593</v>
      </c>
      <c r="Q14" s="117">
        <v>0.32853989356098295</v>
      </c>
      <c r="R14" s="120">
        <v>0.6288951030311194</v>
      </c>
    </row>
    <row r="15" spans="1:18" x14ac:dyDescent="0.2">
      <c r="A15" s="237" t="s">
        <v>2779</v>
      </c>
      <c r="B15" s="5" t="s">
        <v>2237</v>
      </c>
      <c r="C15" s="3" t="s">
        <v>2182</v>
      </c>
      <c r="D15" s="29">
        <v>2.8895898671886151</v>
      </c>
      <c r="E15" s="29">
        <v>7.0787813258890022</v>
      </c>
      <c r="F15" s="29">
        <v>4.0944787113221741</v>
      </c>
      <c r="G15" s="29">
        <v>0.27413398397405631</v>
      </c>
      <c r="H15" s="29">
        <v>4.790034456104709</v>
      </c>
      <c r="I15" s="29">
        <v>10</v>
      </c>
      <c r="K15" s="5" t="s">
        <v>2182</v>
      </c>
      <c r="L15" s="7">
        <v>21145</v>
      </c>
      <c r="M15" s="115">
        <v>0.27108974358974358</v>
      </c>
      <c r="N15" s="10">
        <v>0.89430125325135967</v>
      </c>
      <c r="O15" s="8">
        <v>0.44180657365807519</v>
      </c>
      <c r="P15" s="115">
        <v>0.38775541023984189</v>
      </c>
      <c r="Q15" s="117">
        <v>0.34091398501256243</v>
      </c>
      <c r="R15" s="120">
        <v>1.9970495838988556</v>
      </c>
    </row>
    <row r="16" spans="1:18" x14ac:dyDescent="0.2">
      <c r="A16" s="237" t="s">
        <v>2781</v>
      </c>
      <c r="B16" s="5" t="s">
        <v>2238</v>
      </c>
      <c r="C16" s="3" t="s">
        <v>2183</v>
      </c>
      <c r="D16" s="29">
        <v>2.216189928672808</v>
      </c>
      <c r="E16" s="29">
        <v>3.4678391317848183</v>
      </c>
      <c r="F16" s="29">
        <v>7.7646612916750337</v>
      </c>
      <c r="G16" s="29">
        <v>4.8505407872752233</v>
      </c>
      <c r="H16" s="29">
        <v>6.3906739593005071</v>
      </c>
      <c r="I16" s="29">
        <v>1.7546291356773245</v>
      </c>
      <c r="K16" s="5" t="s">
        <v>2183</v>
      </c>
      <c r="L16" s="7">
        <v>14460</v>
      </c>
      <c r="M16" s="115">
        <v>0.23322580645161289</v>
      </c>
      <c r="N16" s="10">
        <v>0.85615491009681877</v>
      </c>
      <c r="O16" s="8">
        <v>0.55477178423236517</v>
      </c>
      <c r="P16" s="115">
        <v>0.82810562494915074</v>
      </c>
      <c r="Q16" s="117">
        <v>0.30817523336012254</v>
      </c>
      <c r="R16" s="120">
        <v>0.64496473846271285</v>
      </c>
    </row>
    <row r="17" spans="1:18" x14ac:dyDescent="0.2">
      <c r="A17" s="237" t="s">
        <v>2779</v>
      </c>
      <c r="B17" s="5" t="s">
        <v>2239</v>
      </c>
      <c r="C17" s="3" t="s">
        <v>2184</v>
      </c>
      <c r="D17" s="29">
        <v>0.96658415438172618</v>
      </c>
      <c r="E17" s="29">
        <v>8.5504860800807805</v>
      </c>
      <c r="F17" s="29">
        <v>5.7611731070601992</v>
      </c>
      <c r="G17" s="29">
        <v>1.0347762343847613</v>
      </c>
      <c r="H17" s="29">
        <v>9.0114903472506782</v>
      </c>
      <c r="I17" s="29">
        <v>2.3480830001033222</v>
      </c>
      <c r="K17" s="5" t="s">
        <v>2184</v>
      </c>
      <c r="L17" s="7">
        <v>13200</v>
      </c>
      <c r="M17" s="115">
        <v>0.16296296296296298</v>
      </c>
      <c r="N17" s="10">
        <v>0.9098484848484848</v>
      </c>
      <c r="O17" s="8">
        <v>0.4931060606060606</v>
      </c>
      <c r="P17" s="115">
        <v>0.46094579577193928</v>
      </c>
      <c r="Q17" s="117">
        <v>0.25457024817736618</v>
      </c>
      <c r="R17" s="120">
        <v>0.70790363586664817</v>
      </c>
    </row>
    <row r="18" spans="1:18" x14ac:dyDescent="0.2">
      <c r="A18" s="237" t="s">
        <v>2781</v>
      </c>
      <c r="B18" s="5" t="s">
        <v>2258</v>
      </c>
      <c r="C18" s="3" t="s">
        <v>2203</v>
      </c>
      <c r="D18" s="29">
        <v>1.5141233279281181</v>
      </c>
      <c r="E18" s="29">
        <v>10</v>
      </c>
      <c r="F18" s="29">
        <v>0</v>
      </c>
      <c r="G18" s="29">
        <v>0.65502322328544638</v>
      </c>
      <c r="H18" s="29">
        <v>3.5452716575351011</v>
      </c>
      <c r="I18" s="29">
        <v>0.58329426872243728</v>
      </c>
      <c r="K18" s="5" t="s">
        <v>2203</v>
      </c>
      <c r="L18" s="7">
        <v>15500</v>
      </c>
      <c r="M18" s="115">
        <v>0.19375000000000001</v>
      </c>
      <c r="N18" s="10">
        <v>0.92516129032258065</v>
      </c>
      <c r="O18" s="8">
        <v>0.31309677419354837</v>
      </c>
      <c r="P18" s="115">
        <v>0.42440526798200079</v>
      </c>
      <c r="Q18" s="117">
        <v>0.36637379657363034</v>
      </c>
      <c r="R18" s="120">
        <v>0.5207385274020907</v>
      </c>
    </row>
    <row r="19" spans="1:18" x14ac:dyDescent="0.2">
      <c r="A19" s="237" t="s">
        <v>2268</v>
      </c>
      <c r="B19" s="5" t="s">
        <v>2259</v>
      </c>
      <c r="C19" s="3" t="s">
        <v>2204</v>
      </c>
      <c r="D19" s="29">
        <v>0.42320149707260046</v>
      </c>
      <c r="E19" s="29">
        <v>5.1978867922196335</v>
      </c>
      <c r="F19" s="29">
        <v>5.1100954457686543</v>
      </c>
      <c r="G19" s="29">
        <v>1.9446484658390184</v>
      </c>
      <c r="H19" s="29">
        <v>8.7928487187968187</v>
      </c>
      <c r="I19" s="29">
        <v>0.73850202738795567</v>
      </c>
      <c r="K19" s="5" t="s">
        <v>2204</v>
      </c>
      <c r="L19" s="7">
        <v>10990</v>
      </c>
      <c r="M19" s="115">
        <v>0.13240963855421686</v>
      </c>
      <c r="N19" s="10">
        <v>0.87443130118289358</v>
      </c>
      <c r="O19" s="8">
        <v>0.47306642402183802</v>
      </c>
      <c r="P19" s="115">
        <v>0.54849536242976005</v>
      </c>
      <c r="Q19" s="117">
        <v>0.25904224450167551</v>
      </c>
      <c r="R19" s="120">
        <v>0.5371991249051371</v>
      </c>
    </row>
    <row r="20" spans="1:18" x14ac:dyDescent="0.2">
      <c r="A20" s="237" t="s">
        <v>2781</v>
      </c>
      <c r="B20" s="5" t="s">
        <v>2260</v>
      </c>
      <c r="C20" s="3" t="s">
        <v>2205</v>
      </c>
      <c r="D20" s="29">
        <v>1.0624204747354129</v>
      </c>
      <c r="E20" s="29">
        <v>2.9655391065102146</v>
      </c>
      <c r="F20" s="29">
        <v>6.0805863007316088</v>
      </c>
      <c r="G20" s="29">
        <v>5.7115607232488124</v>
      </c>
      <c r="H20" s="29">
        <v>9.1091443757277517</v>
      </c>
      <c r="I20" s="29">
        <v>1.7943937812980195</v>
      </c>
      <c r="K20" s="5" t="s">
        <v>2205</v>
      </c>
      <c r="L20" s="7">
        <v>15320</v>
      </c>
      <c r="M20" s="115">
        <v>0.16835164835164834</v>
      </c>
      <c r="N20" s="10">
        <v>0.85084856396866837</v>
      </c>
      <c r="O20" s="8">
        <v>0.50293733681462138</v>
      </c>
      <c r="P20" s="115">
        <v>0.91095453457874631</v>
      </c>
      <c r="Q20" s="117">
        <v>0.25257287713923549</v>
      </c>
      <c r="R20" s="120">
        <v>0.64918198785824166</v>
      </c>
    </row>
    <row r="21" spans="1:18" x14ac:dyDescent="0.2">
      <c r="A21" s="237" t="s">
        <v>2781</v>
      </c>
      <c r="B21" s="5" t="s">
        <v>2261</v>
      </c>
      <c r="C21" s="3" t="s">
        <v>2206</v>
      </c>
      <c r="D21" s="29">
        <v>1.1237898412086496</v>
      </c>
      <c r="E21" s="29">
        <v>5.3278005309291432</v>
      </c>
      <c r="F21" s="29">
        <v>4.2908623107756956</v>
      </c>
      <c r="G21" s="29">
        <v>5.7266797426896385</v>
      </c>
      <c r="H21" s="29">
        <v>3.94892707950746</v>
      </c>
      <c r="I21" s="29">
        <v>1.9609306939669124</v>
      </c>
      <c r="K21" s="5" t="s">
        <v>2206</v>
      </c>
      <c r="L21" s="7">
        <v>14775</v>
      </c>
      <c r="M21" s="115">
        <v>0.17180232558139535</v>
      </c>
      <c r="N21" s="10">
        <v>0.87580372250423011</v>
      </c>
      <c r="O21" s="8">
        <v>0.44785109983079524</v>
      </c>
      <c r="P21" s="115">
        <v>0.91240931422205951</v>
      </c>
      <c r="Q21" s="117">
        <v>0.3581176123505565</v>
      </c>
      <c r="R21" s="120">
        <v>0.66684410161088137</v>
      </c>
    </row>
    <row r="22" spans="1:18" x14ac:dyDescent="0.2">
      <c r="A22" s="237" t="s">
        <v>2779</v>
      </c>
      <c r="B22" s="5" t="s">
        <v>2240</v>
      </c>
      <c r="C22" s="3" t="s">
        <v>2185</v>
      </c>
      <c r="D22" s="29">
        <v>2.9848737838830841</v>
      </c>
      <c r="E22" s="29">
        <v>2.6441703722574372</v>
      </c>
      <c r="F22" s="29">
        <v>5.6897946723156494</v>
      </c>
      <c r="G22" s="29">
        <v>5.4751486517029804</v>
      </c>
      <c r="H22" s="29">
        <v>4.9435151064976033</v>
      </c>
      <c r="I22" s="29">
        <v>2.3149415222544341</v>
      </c>
      <c r="K22" s="5" t="s">
        <v>2185</v>
      </c>
      <c r="L22" s="7">
        <v>21010</v>
      </c>
      <c r="M22" s="115">
        <v>0.27644736842105261</v>
      </c>
      <c r="N22" s="10">
        <v>0.84745359352689198</v>
      </c>
      <c r="O22" s="8">
        <v>0.49090909090909091</v>
      </c>
      <c r="P22" s="115">
        <v>0.88820653359465884</v>
      </c>
      <c r="Q22" s="117">
        <v>0.33777476166674619</v>
      </c>
      <c r="R22" s="120">
        <v>0.70438880817879834</v>
      </c>
    </row>
    <row r="23" spans="1:18" x14ac:dyDescent="0.2">
      <c r="A23" s="237" t="s">
        <v>2779</v>
      </c>
      <c r="B23" s="5" t="s">
        <v>2241</v>
      </c>
      <c r="C23" s="3" t="s">
        <v>2186</v>
      </c>
      <c r="D23" s="29">
        <v>6.4702697801533073</v>
      </c>
      <c r="E23" s="29">
        <v>3.3314952968260996</v>
      </c>
      <c r="F23" s="29">
        <v>6.5061526612500211</v>
      </c>
      <c r="G23" s="29">
        <v>4.5857246368833424</v>
      </c>
      <c r="H23" s="29">
        <v>5.3624293863335728</v>
      </c>
      <c r="I23" s="29">
        <v>2.8212154690553914</v>
      </c>
      <c r="K23" s="5" t="s">
        <v>2186</v>
      </c>
      <c r="L23" s="7">
        <v>15590</v>
      </c>
      <c r="M23" s="115">
        <v>0.47242424242424241</v>
      </c>
      <c r="N23" s="10">
        <v>0.85471456061577933</v>
      </c>
      <c r="O23" s="8">
        <v>0.51603592046183455</v>
      </c>
      <c r="P23" s="115">
        <v>0.80262453166010128</v>
      </c>
      <c r="Q23" s="117">
        <v>0.32920647971204747</v>
      </c>
      <c r="R23" s="120">
        <v>0.75808181770500771</v>
      </c>
    </row>
    <row r="24" spans="1:18" x14ac:dyDescent="0.2">
      <c r="A24" s="237" t="s">
        <v>2780</v>
      </c>
      <c r="B24" s="5" t="s">
        <v>2262</v>
      </c>
      <c r="C24" s="3" t="s">
        <v>2207</v>
      </c>
      <c r="D24" s="29">
        <v>1.4405903053153519</v>
      </c>
      <c r="E24" s="29">
        <v>5.8997490231952607</v>
      </c>
      <c r="F24" s="29">
        <v>4.1366135120002383</v>
      </c>
      <c r="G24" s="29">
        <v>1.6628855901533237</v>
      </c>
      <c r="H24" s="29">
        <v>5.0420682137266883</v>
      </c>
      <c r="I24" s="29">
        <v>0.90448414024911894</v>
      </c>
      <c r="K24" s="5" t="s">
        <v>2207</v>
      </c>
      <c r="L24" s="7">
        <v>9860</v>
      </c>
      <c r="M24" s="115">
        <v>0.1896153846153846</v>
      </c>
      <c r="N24" s="10">
        <v>0.88184584178498981</v>
      </c>
      <c r="O24" s="8">
        <v>0.44310344827586207</v>
      </c>
      <c r="P24" s="115">
        <v>0.52138362430459873</v>
      </c>
      <c r="Q24" s="117">
        <v>0.33575900128115821</v>
      </c>
      <c r="R24" s="120">
        <v>0.5548023992259834</v>
      </c>
    </row>
    <row r="25" spans="1:18" x14ac:dyDescent="0.2">
      <c r="A25" s="237" t="s">
        <v>2779</v>
      </c>
      <c r="B25" s="5" t="s">
        <v>2242</v>
      </c>
      <c r="C25" s="3" t="s">
        <v>2187</v>
      </c>
      <c r="D25" s="29">
        <v>0.69577402888135131</v>
      </c>
      <c r="E25" s="29">
        <v>4.8739252412803173</v>
      </c>
      <c r="F25" s="29">
        <v>6.4934504008042895</v>
      </c>
      <c r="G25" s="29">
        <v>3.9418577625936986</v>
      </c>
      <c r="H25" s="29">
        <v>5.9680449363408954</v>
      </c>
      <c r="I25" s="29">
        <v>2.0644387558128767</v>
      </c>
      <c r="K25" s="5" t="s">
        <v>2187</v>
      </c>
      <c r="L25" s="7">
        <v>15660</v>
      </c>
      <c r="M25" s="115">
        <v>0.14773584905660378</v>
      </c>
      <c r="N25" s="10">
        <v>0.87100893997445716</v>
      </c>
      <c r="O25" s="8">
        <v>0.51564495530012766</v>
      </c>
      <c r="P25" s="115">
        <v>0.74067048593734441</v>
      </c>
      <c r="Q25" s="117">
        <v>0.31681949497940831</v>
      </c>
      <c r="R25" s="120">
        <v>0.67782167489082701</v>
      </c>
    </row>
    <row r="26" spans="1:18" x14ac:dyDescent="0.2">
      <c r="A26" s="237" t="s">
        <v>2779</v>
      </c>
      <c r="B26" s="5" t="s">
        <v>2243</v>
      </c>
      <c r="C26" s="3" t="s">
        <v>2188</v>
      </c>
      <c r="D26" s="29">
        <v>0</v>
      </c>
      <c r="E26" s="29">
        <v>8.1532247408222194</v>
      </c>
      <c r="F26" s="29">
        <v>5.7985686488791854</v>
      </c>
      <c r="G26" s="29">
        <v>1.26465192341358</v>
      </c>
      <c r="H26" s="29">
        <v>6.4650159345155096</v>
      </c>
      <c r="I26" s="29">
        <v>0.45327864269747697</v>
      </c>
      <c r="K26" s="5" t="s">
        <v>2188</v>
      </c>
      <c r="L26" s="7">
        <v>10970</v>
      </c>
      <c r="M26" s="115">
        <v>0.10861386138613861</v>
      </c>
      <c r="N26" s="10">
        <v>0.9056517775752051</v>
      </c>
      <c r="O26" s="8">
        <v>0.49425706472196901</v>
      </c>
      <c r="P26" s="115">
        <v>0.48306485410112276</v>
      </c>
      <c r="Q26" s="117">
        <v>0.30665467644580396</v>
      </c>
      <c r="R26" s="120">
        <v>0.50694968780087213</v>
      </c>
    </row>
    <row r="27" spans="1:18" x14ac:dyDescent="0.2">
      <c r="A27" s="237" t="s">
        <v>2780</v>
      </c>
      <c r="B27" s="5" t="s">
        <v>2263</v>
      </c>
      <c r="C27" s="3" t="s">
        <v>2208</v>
      </c>
      <c r="D27" s="29">
        <v>0.95315364560378901</v>
      </c>
      <c r="E27" s="29">
        <v>7.1180198307583131</v>
      </c>
      <c r="F27" s="29">
        <v>2.0026544347616779</v>
      </c>
      <c r="G27" s="29">
        <v>0.91512137667807458</v>
      </c>
      <c r="H27" s="29">
        <v>5.342283742362639</v>
      </c>
      <c r="I27" s="29">
        <v>0.83287949307599618</v>
      </c>
      <c r="K27" s="5" t="s">
        <v>2208</v>
      </c>
      <c r="L27" s="7">
        <v>12490</v>
      </c>
      <c r="M27" s="115">
        <v>0.16220779220779222</v>
      </c>
      <c r="N27" s="10">
        <v>0.89471577261809443</v>
      </c>
      <c r="O27" s="8">
        <v>0.37742193755004005</v>
      </c>
      <c r="P27" s="115">
        <v>0.44943238698927956</v>
      </c>
      <c r="Q27" s="117">
        <v>0.3296185295418349</v>
      </c>
      <c r="R27" s="120">
        <v>0.54720835053538608</v>
      </c>
    </row>
    <row r="28" spans="1:18" x14ac:dyDescent="0.2">
      <c r="A28" s="237" t="s">
        <v>2268</v>
      </c>
      <c r="B28" s="5" t="s">
        <v>2244</v>
      </c>
      <c r="C28" s="3" t="s">
        <v>2189</v>
      </c>
      <c r="D28" s="29">
        <v>0.8669289718618014</v>
      </c>
      <c r="E28" s="29">
        <v>7.013292713454538</v>
      </c>
      <c r="F28" s="29">
        <v>5.5780200979701968</v>
      </c>
      <c r="G28" s="29">
        <v>1.8957440859892327</v>
      </c>
      <c r="H28" s="29">
        <v>6.2157482768459849</v>
      </c>
      <c r="I28" s="29">
        <v>0.48984247271864656</v>
      </c>
      <c r="K28" s="5" t="s">
        <v>2189</v>
      </c>
      <c r="L28" s="7">
        <v>14005</v>
      </c>
      <c r="M28" s="115">
        <v>0.15735955056179776</v>
      </c>
      <c r="N28" s="10">
        <v>0.89360942520528386</v>
      </c>
      <c r="O28" s="8">
        <v>0.48746876115672971</v>
      </c>
      <c r="P28" s="115">
        <v>0.54378969374848274</v>
      </c>
      <c r="Q28" s="117">
        <v>0.3117530836281423</v>
      </c>
      <c r="R28" s="120">
        <v>0.51082747390076244</v>
      </c>
    </row>
    <row r="29" spans="1:18" x14ac:dyDescent="0.2">
      <c r="A29" s="237" t="s">
        <v>2268</v>
      </c>
      <c r="B29" s="5" t="s">
        <v>2264</v>
      </c>
      <c r="C29" s="3" t="s">
        <v>2209</v>
      </c>
      <c r="D29" s="29">
        <v>1.6156645288585052</v>
      </c>
      <c r="E29" s="29">
        <v>9.1317638849710701</v>
      </c>
      <c r="F29" s="29">
        <v>1.7676827547569856</v>
      </c>
      <c r="G29" s="29">
        <v>0</v>
      </c>
      <c r="H29" s="29">
        <v>4.5378858919144323</v>
      </c>
      <c r="I29" s="29">
        <v>1.0895727733226392</v>
      </c>
      <c r="K29" s="5" t="s">
        <v>2209</v>
      </c>
      <c r="L29" s="7">
        <v>14760</v>
      </c>
      <c r="M29" s="115">
        <v>0.19945945945945945</v>
      </c>
      <c r="N29" s="10">
        <v>0.9159891598915989</v>
      </c>
      <c r="O29" s="8">
        <v>0.370189701897019</v>
      </c>
      <c r="P29" s="115">
        <v>0.36137773799815726</v>
      </c>
      <c r="Q29" s="117">
        <v>0.34607131694524496</v>
      </c>
      <c r="R29" s="120">
        <v>0.57443202030683416</v>
      </c>
    </row>
    <row r="30" spans="1:18" x14ac:dyDescent="0.2">
      <c r="A30" s="237" t="s">
        <v>2780</v>
      </c>
      <c r="B30" s="5" t="s">
        <v>2265</v>
      </c>
      <c r="C30" s="3" t="s">
        <v>2210</v>
      </c>
      <c r="D30" s="29">
        <v>2.7521831281047464</v>
      </c>
      <c r="E30" s="29">
        <v>7.9351761687356319</v>
      </c>
      <c r="F30" s="29">
        <v>1.9937795084346988</v>
      </c>
      <c r="G30" s="29">
        <v>1.7321348475044345</v>
      </c>
      <c r="H30" s="29">
        <v>0.53839030016638023</v>
      </c>
      <c r="I30" s="29">
        <v>3.4539182569951721</v>
      </c>
      <c r="K30" s="5" t="s">
        <v>2210</v>
      </c>
      <c r="L30" s="7">
        <v>14485</v>
      </c>
      <c r="M30" s="115">
        <v>0.26336363636363636</v>
      </c>
      <c r="N30" s="10">
        <v>0.90334829133586469</v>
      </c>
      <c r="O30" s="8">
        <v>0.37714877459440799</v>
      </c>
      <c r="P30" s="115">
        <v>0.5280469142291363</v>
      </c>
      <c r="Q30" s="117">
        <v>0.42787517887158061</v>
      </c>
      <c r="R30" s="120">
        <v>0.82518326946797171</v>
      </c>
    </row>
    <row r="31" spans="1:18" x14ac:dyDescent="0.2">
      <c r="A31" s="237" t="s">
        <v>2779</v>
      </c>
      <c r="B31" s="5" t="s">
        <v>2245</v>
      </c>
      <c r="C31" s="3" t="s">
        <v>2190</v>
      </c>
      <c r="D31" s="29">
        <v>1.4622511956974071</v>
      </c>
      <c r="E31" s="29">
        <v>0.91140304487596924</v>
      </c>
      <c r="F31" s="29">
        <v>8.5069911082280054</v>
      </c>
      <c r="G31" s="29">
        <v>5.1718720720792533</v>
      </c>
      <c r="H31" s="29">
        <v>5.9796921485238563</v>
      </c>
      <c r="I31" s="29">
        <v>3.6962674903020258</v>
      </c>
      <c r="K31" s="5" t="s">
        <v>2190</v>
      </c>
      <c r="L31" s="7">
        <v>18320</v>
      </c>
      <c r="M31" s="115">
        <v>0.19083333333333333</v>
      </c>
      <c r="N31" s="10">
        <v>0.82914847161572047</v>
      </c>
      <c r="O31" s="8">
        <v>0.57762008733624459</v>
      </c>
      <c r="P31" s="115">
        <v>0.85902470761334992</v>
      </c>
      <c r="Q31" s="117">
        <v>0.31658126820421006</v>
      </c>
      <c r="R31" s="120">
        <v>0.85088567776853219</v>
      </c>
    </row>
    <row r="32" spans="1:18" x14ac:dyDescent="0.2">
      <c r="A32" s="237" t="s">
        <v>2780</v>
      </c>
      <c r="B32" s="5" t="s">
        <v>2266</v>
      </c>
      <c r="C32" s="3" t="s">
        <v>2211</v>
      </c>
      <c r="D32" s="29">
        <v>0.4602491383215645</v>
      </c>
      <c r="E32" s="29">
        <v>6.67978400467738</v>
      </c>
      <c r="F32" s="29">
        <v>2.4036070739024078</v>
      </c>
      <c r="G32" s="29">
        <v>1.5308656174871413</v>
      </c>
      <c r="H32" s="29">
        <v>6.379305645834016</v>
      </c>
      <c r="I32" s="29">
        <v>1.1002519201868102</v>
      </c>
      <c r="K32" s="5" t="s">
        <v>2211</v>
      </c>
      <c r="L32" s="7">
        <v>9280</v>
      </c>
      <c r="M32" s="115">
        <v>0.13449275362318841</v>
      </c>
      <c r="N32" s="10">
        <v>0.89008620689655171</v>
      </c>
      <c r="O32" s="8">
        <v>0.38976293103448278</v>
      </c>
      <c r="P32" s="115">
        <v>0.50868042159378746</v>
      </c>
      <c r="Q32" s="117">
        <v>0.30840775566795225</v>
      </c>
      <c r="R32" s="120">
        <v>0.57556459988738118</v>
      </c>
    </row>
    <row r="33" spans="1:18" x14ac:dyDescent="0.2">
      <c r="A33" s="237" t="s">
        <v>2779</v>
      </c>
      <c r="B33" s="5" t="s">
        <v>2246</v>
      </c>
      <c r="C33" s="3" t="s">
        <v>2191</v>
      </c>
      <c r="D33" s="29">
        <v>1.8236460510190631</v>
      </c>
      <c r="E33" s="29">
        <v>3.536726579483132</v>
      </c>
      <c r="F33" s="29">
        <v>10</v>
      </c>
      <c r="G33" s="29">
        <v>10</v>
      </c>
      <c r="H33" s="29">
        <v>3.6184343211424648</v>
      </c>
      <c r="I33" s="29">
        <v>4.7671723466143288</v>
      </c>
      <c r="K33" s="5" t="s">
        <v>2191</v>
      </c>
      <c r="L33" s="7">
        <v>19215</v>
      </c>
      <c r="M33" s="115">
        <v>0.21115384615384616</v>
      </c>
      <c r="N33" s="10">
        <v>0.8568826437678897</v>
      </c>
      <c r="O33" s="8">
        <v>0.68472547488940927</v>
      </c>
      <c r="P33" s="115">
        <v>1.5454589501951719</v>
      </c>
      <c r="Q33" s="117">
        <v>0.36487736076201249</v>
      </c>
      <c r="R33" s="120">
        <v>0.96446075903623696</v>
      </c>
    </row>
    <row r="34" spans="1:18" x14ac:dyDescent="0.2">
      <c r="A34" s="237" t="s">
        <v>2268</v>
      </c>
      <c r="B34" s="5" t="s">
        <v>2267</v>
      </c>
      <c r="C34" s="3" t="s">
        <v>2212</v>
      </c>
      <c r="D34" s="29">
        <v>0.50339224642273916</v>
      </c>
      <c r="E34" s="29">
        <v>8.3216461707300979</v>
      </c>
      <c r="F34" s="29">
        <v>6.723237768814819</v>
      </c>
      <c r="G34" s="29">
        <v>0.54745283240261489</v>
      </c>
      <c r="H34" s="29">
        <v>9.3894896159224004</v>
      </c>
      <c r="I34" s="29">
        <v>0.79075063260827627</v>
      </c>
      <c r="K34" s="5" t="s">
        <v>2212</v>
      </c>
      <c r="L34" s="7">
        <v>11775</v>
      </c>
      <c r="M34" s="115">
        <v>0.13691860465116279</v>
      </c>
      <c r="N34" s="10">
        <v>0.90743099787685777</v>
      </c>
      <c r="O34" s="8">
        <v>0.5227176220806794</v>
      </c>
      <c r="P34" s="115">
        <v>0.41405464865168906</v>
      </c>
      <c r="Q34" s="117">
        <v>0.24683882323306153</v>
      </c>
      <c r="R34" s="120">
        <v>0.54274036374539836</v>
      </c>
    </row>
    <row r="35" spans="1:18" x14ac:dyDescent="0.2">
      <c r="A35" s="237" t="s">
        <v>2779</v>
      </c>
      <c r="B35" s="5" t="s">
        <v>2247</v>
      </c>
      <c r="C35" s="3" t="s">
        <v>2192</v>
      </c>
      <c r="D35" s="29">
        <v>0.98288114611704502</v>
      </c>
      <c r="E35" s="29">
        <v>7.6232055874682825</v>
      </c>
      <c r="F35" s="29">
        <v>3.5052875145401701</v>
      </c>
      <c r="G35" s="29">
        <v>2.5534642524354134</v>
      </c>
      <c r="H35" s="29">
        <v>2.8523474107369413</v>
      </c>
      <c r="I35" s="29">
        <v>1.4436835888527231</v>
      </c>
      <c r="K35" s="5" t="s">
        <v>2192</v>
      </c>
      <c r="L35" s="7">
        <v>19010</v>
      </c>
      <c r="M35" s="115">
        <v>0.16387931034482758</v>
      </c>
      <c r="N35" s="10">
        <v>0.90005260389268804</v>
      </c>
      <c r="O35" s="8">
        <v>0.42367175170962651</v>
      </c>
      <c r="P35" s="115">
        <v>0.60707672852526373</v>
      </c>
      <c r="Q35" s="117">
        <v>0.38054655364015638</v>
      </c>
      <c r="R35" s="120">
        <v>0.61198733104666503</v>
      </c>
    </row>
    <row r="36" spans="1:18" x14ac:dyDescent="0.2">
      <c r="A36" s="237" t="s">
        <v>2779</v>
      </c>
      <c r="B36" s="5" t="s">
        <v>2248</v>
      </c>
      <c r="C36" s="3" t="s">
        <v>2193</v>
      </c>
      <c r="D36" s="29">
        <v>10</v>
      </c>
      <c r="E36" s="29">
        <v>0</v>
      </c>
      <c r="F36" s="29">
        <v>8.0276622263688644</v>
      </c>
      <c r="G36" s="29">
        <v>7.6690068533501599</v>
      </c>
      <c r="H36" s="29">
        <v>6.7427065734190599</v>
      </c>
      <c r="I36" s="29">
        <v>10</v>
      </c>
      <c r="K36" s="5" t="s">
        <v>2193</v>
      </c>
      <c r="L36" s="7">
        <v>56580</v>
      </c>
      <c r="M36" s="115">
        <v>0.99263157894736842</v>
      </c>
      <c r="N36" s="10">
        <v>0.80823612583951931</v>
      </c>
      <c r="O36" s="8">
        <v>0.56286673736302584</v>
      </c>
      <c r="P36" s="115">
        <v>1.0993035736218364</v>
      </c>
      <c r="Q36" s="117">
        <v>0.30097491854584002</v>
      </c>
      <c r="R36" s="120">
        <v>1.5824323569929206</v>
      </c>
    </row>
    <row r="37" spans="1:18" x14ac:dyDescent="0.2">
      <c r="B37" s="21"/>
      <c r="C37" s="25"/>
      <c r="D37" s="30"/>
      <c r="E37" s="30"/>
      <c r="F37" s="30"/>
      <c r="G37" s="30"/>
      <c r="H37" s="30"/>
      <c r="I37" s="30"/>
      <c r="O37" s="73"/>
      <c r="P37" s="119"/>
      <c r="Q37" s="118"/>
      <c r="R37" s="121"/>
    </row>
    <row r="38" spans="1:18" x14ac:dyDescent="0.2">
      <c r="C38" s="5" t="s">
        <v>1973</v>
      </c>
      <c r="D38" s="29">
        <v>1.861606530323034</v>
      </c>
      <c r="E38" s="29">
        <v>4.8268983757703738</v>
      </c>
      <c r="F38" s="29">
        <v>5.2583999740343117</v>
      </c>
      <c r="G38" s="29">
        <v>4.0325059444318434</v>
      </c>
      <c r="H38" s="29">
        <v>5.6075412442003465</v>
      </c>
      <c r="I38" s="29">
        <v>4.1945814722785979</v>
      </c>
      <c r="K38" s="5" t="s">
        <v>1973</v>
      </c>
      <c r="L38" s="7">
        <v>568200</v>
      </c>
      <c r="M38" s="8">
        <v>0.21328828828828827</v>
      </c>
      <c r="N38" s="116">
        <v>0.87051214361140439</v>
      </c>
      <c r="O38" s="8">
        <v>0.47763111580429424</v>
      </c>
      <c r="P38" s="115">
        <v>0.7493928194297782</v>
      </c>
      <c r="Q38" s="117">
        <v>0.32419307336680442</v>
      </c>
      <c r="R38" s="120">
        <v>0.90373449124269378</v>
      </c>
    </row>
    <row r="40" spans="1:18" x14ac:dyDescent="0.2">
      <c r="D40" s="267">
        <v>0.21328828828828827</v>
      </c>
      <c r="E40" s="267">
        <v>0.87051214361140439</v>
      </c>
      <c r="F40" s="267">
        <v>0.47763111580429424</v>
      </c>
      <c r="G40" s="268">
        <v>0.7493928194297782</v>
      </c>
      <c r="H40" s="269">
        <v>-3.2419307336680442E-2</v>
      </c>
      <c r="I40" s="267">
        <v>0.85557363239017714</v>
      </c>
      <c r="K40" s="5" t="s">
        <v>2779</v>
      </c>
      <c r="L40" s="7">
        <v>272810</v>
      </c>
      <c r="M40" s="8">
        <v>0.30481564245810056</v>
      </c>
      <c r="N40" s="19">
        <v>0.8478978043326858</v>
      </c>
      <c r="O40" s="8">
        <v>0.52187603093728241</v>
      </c>
      <c r="P40" s="8">
        <v>0.97448867540200457</v>
      </c>
      <c r="Q40" s="5"/>
      <c r="R40" s="8">
        <v>1.0322612565152656</v>
      </c>
    </row>
    <row r="41" spans="1:18" ht="12.75" customHeight="1" x14ac:dyDescent="0.2">
      <c r="B41" s="21"/>
      <c r="C41" s="21"/>
      <c r="D41" s="270"/>
      <c r="E41" s="270"/>
      <c r="F41" s="270"/>
      <c r="G41" s="270"/>
      <c r="H41" s="270"/>
      <c r="I41" s="270"/>
      <c r="K41" s="5" t="s">
        <v>2268</v>
      </c>
      <c r="L41" s="7">
        <v>111835</v>
      </c>
      <c r="M41" s="8">
        <v>0.14715131578947369</v>
      </c>
      <c r="N41" s="19">
        <v>0.89247552197433722</v>
      </c>
      <c r="O41" s="8">
        <v>0.44799034291590289</v>
      </c>
      <c r="P41" s="8">
        <v>0.46966948173486761</v>
      </c>
      <c r="Q41" s="5"/>
      <c r="R41" s="8">
        <v>0.60584246065741387</v>
      </c>
    </row>
    <row r="42" spans="1:18" ht="12.75" customHeight="1" x14ac:dyDescent="0.2">
      <c r="B42" s="21"/>
      <c r="C42" s="21"/>
      <c r="D42" s="267">
        <v>0.10861386138613861</v>
      </c>
      <c r="E42" s="267">
        <v>0.81952032155596655</v>
      </c>
      <c r="F42" s="267">
        <v>0.31578187606060909</v>
      </c>
      <c r="G42" s="268">
        <v>0.36137773799815726</v>
      </c>
      <c r="H42" s="267">
        <v>-4.388871689505694E-2</v>
      </c>
      <c r="I42" s="267">
        <v>0.45887710845095869</v>
      </c>
      <c r="K42" s="5" t="s">
        <v>2780</v>
      </c>
      <c r="L42" s="7">
        <v>62730</v>
      </c>
      <c r="M42" s="8">
        <v>0.17092643051771117</v>
      </c>
      <c r="N42" s="19">
        <v>0.89207715606567828</v>
      </c>
      <c r="O42" s="8">
        <v>0.41919336840427229</v>
      </c>
      <c r="P42" s="8">
        <v>0.49851897137521523</v>
      </c>
      <c r="Q42" s="5"/>
      <c r="R42" s="8">
        <v>0.63163408934217113</v>
      </c>
    </row>
    <row r="43" spans="1:18" x14ac:dyDescent="0.2">
      <c r="B43" s="21"/>
      <c r="C43" s="21"/>
      <c r="D43" s="267">
        <v>0.67089394150589465</v>
      </c>
      <c r="E43" s="267">
        <v>0.92516129032258065</v>
      </c>
      <c r="F43" s="267">
        <v>0.62357367688003662</v>
      </c>
      <c r="G43" s="268">
        <v>1.3235959883330368</v>
      </c>
      <c r="H43" s="267">
        <v>-2.3435172179288966E-2</v>
      </c>
      <c r="I43" s="267">
        <v>1.369688613782589</v>
      </c>
      <c r="K43" s="5" t="s">
        <v>2781</v>
      </c>
      <c r="L43" s="7">
        <v>120825</v>
      </c>
      <c r="M43" s="8">
        <v>0.18820093457943926</v>
      </c>
      <c r="N43" s="19">
        <v>0.89004758948893026</v>
      </c>
      <c r="O43" s="8">
        <v>0.43550589695841091</v>
      </c>
      <c r="P43" s="8">
        <v>0.63693354126350632</v>
      </c>
      <c r="Q43" s="5"/>
      <c r="R43" s="8">
        <v>0.69403014830406307</v>
      </c>
    </row>
    <row r="44" spans="1:18" x14ac:dyDescent="0.2">
      <c r="B44" s="21"/>
      <c r="C44" s="21"/>
      <c r="D44" s="270"/>
      <c r="E44" s="270"/>
      <c r="F44" s="270"/>
      <c r="G44" s="270"/>
      <c r="H44" s="270"/>
      <c r="I44" s="270"/>
    </row>
    <row r="45" spans="1:18" x14ac:dyDescent="0.2">
      <c r="B45" s="21"/>
      <c r="C45" s="21"/>
      <c r="D45" s="21"/>
      <c r="E45" s="21"/>
      <c r="F45" s="21"/>
      <c r="G45" s="21"/>
      <c r="H45" s="21"/>
      <c r="I45" s="21"/>
    </row>
    <row r="46" spans="1:18" x14ac:dyDescent="0.2">
      <c r="B46" s="21"/>
    </row>
    <row r="47" spans="1:18" x14ac:dyDescent="0.2">
      <c r="B47" s="21"/>
    </row>
    <row r="48" spans="1:18" x14ac:dyDescent="0.2">
      <c r="B48" s="21"/>
    </row>
    <row r="49" spans="2:9" x14ac:dyDescent="0.2">
      <c r="B49" s="21"/>
    </row>
    <row r="50" spans="2:9" x14ac:dyDescent="0.2">
      <c r="B50" s="21"/>
      <c r="C50" s="21"/>
      <c r="D50" s="21"/>
      <c r="E50" s="21"/>
      <c r="F50" s="21"/>
      <c r="G50" s="21"/>
      <c r="H50" s="21"/>
      <c r="I50" s="21"/>
    </row>
  </sheetData>
  <mergeCells count="1">
    <mergeCell ref="D1:I2"/>
  </mergeCells>
  <conditionalFormatting sqref="D4:I36">
    <cfRule type="colorScale" priority="3">
      <colorScale>
        <cfvo type="min"/>
        <cfvo type="percentile" val="50"/>
        <cfvo type="max"/>
        <color rgb="FFF8696B"/>
        <color rgb="FFFFEB84"/>
        <color rgb="FF63BE7B"/>
      </colorScale>
    </cfRule>
  </conditionalFormatting>
  <conditionalFormatting sqref="D38:I38">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54"/>
  <sheetViews>
    <sheetView topLeftCell="A4" zoomScale="90" zoomScaleNormal="90" workbookViewId="0">
      <selection activeCell="O27" sqref="O27"/>
    </sheetView>
  </sheetViews>
  <sheetFormatPr defaultRowHeight="12.75" x14ac:dyDescent="0.2"/>
  <cols>
    <col min="1" max="1" width="9.140625" style="1"/>
    <col min="2" max="2" width="25.5703125" style="1" customWidth="1" collapsed="1"/>
    <col min="3" max="6" width="14" style="1" customWidth="1" collapsed="1"/>
    <col min="7" max="12" width="9.140625" style="1"/>
    <col min="13" max="13" width="24.5703125" style="1" bestFit="1" customWidth="1"/>
    <col min="14" max="16" width="9.140625" style="1"/>
    <col min="17" max="17" width="10.42578125" style="1" bestFit="1" customWidth="1"/>
    <col min="18" max="18" width="11" style="1" customWidth="1"/>
    <col min="19" max="28" width="9.140625" style="1"/>
    <col min="29" max="29" width="24.5703125" style="1" bestFit="1" customWidth="1"/>
    <col min="30" max="16384" width="9.140625" style="1"/>
  </cols>
  <sheetData>
    <row r="1" spans="1:33" x14ac:dyDescent="0.2">
      <c r="B1" s="54" t="s">
        <v>2225</v>
      </c>
    </row>
    <row r="2" spans="1:33" x14ac:dyDescent="0.2">
      <c r="B2" s="55" t="s">
        <v>2214</v>
      </c>
    </row>
    <row r="4" spans="1:33" x14ac:dyDescent="0.2">
      <c r="B4" s="56" t="s">
        <v>2215</v>
      </c>
      <c r="C4" s="56">
        <v>2018</v>
      </c>
    </row>
    <row r="5" spans="1:33" x14ac:dyDescent="0.2">
      <c r="B5" s="56" t="s">
        <v>2226</v>
      </c>
      <c r="C5" s="56" t="s">
        <v>2224</v>
      </c>
    </row>
    <row r="6" spans="1:33" x14ac:dyDescent="0.2">
      <c r="B6" s="56" t="s">
        <v>2227</v>
      </c>
      <c r="C6" s="56" t="s">
        <v>2224</v>
      </c>
      <c r="M6" s="1" t="s">
        <v>2717</v>
      </c>
      <c r="N6" s="48">
        <v>0.25256951777543118</v>
      </c>
      <c r="O6" s="48">
        <v>0.81673220182186579</v>
      </c>
      <c r="P6" s="48">
        <v>0.34345696093277955</v>
      </c>
    </row>
    <row r="8" spans="1:33" ht="38.25" x14ac:dyDescent="0.2">
      <c r="B8" s="59" t="s">
        <v>2228</v>
      </c>
      <c r="C8" s="60" t="s">
        <v>2229</v>
      </c>
      <c r="D8" s="60" t="s">
        <v>2230</v>
      </c>
      <c r="E8" s="60" t="s">
        <v>2231</v>
      </c>
      <c r="F8" s="60" t="s">
        <v>2232</v>
      </c>
      <c r="G8" s="60" t="s">
        <v>2285</v>
      </c>
      <c r="H8" s="60" t="s">
        <v>2710</v>
      </c>
      <c r="I8" s="60" t="s">
        <v>2711</v>
      </c>
      <c r="J8" s="60" t="s">
        <v>2712</v>
      </c>
      <c r="M8" s="78" t="s">
        <v>2713</v>
      </c>
      <c r="N8" s="80" t="s">
        <v>2269</v>
      </c>
      <c r="O8" s="49" t="s">
        <v>2715</v>
      </c>
      <c r="P8" s="49" t="s">
        <v>2714</v>
      </c>
      <c r="Q8" s="49" t="s">
        <v>2279</v>
      </c>
      <c r="R8" s="49" t="s">
        <v>2274</v>
      </c>
      <c r="AB8" s="194" t="s">
        <v>2782</v>
      </c>
      <c r="AC8" s="194" t="s">
        <v>2770</v>
      </c>
      <c r="AD8" s="194" t="s">
        <v>2768</v>
      </c>
      <c r="AE8" s="194" t="s">
        <v>2769</v>
      </c>
      <c r="AF8" s="194" t="s">
        <v>2769</v>
      </c>
      <c r="AG8" s="194" t="s">
        <v>2274</v>
      </c>
    </row>
    <row r="9" spans="1:33" x14ac:dyDescent="0.2">
      <c r="A9" s="122" t="s">
        <v>2268</v>
      </c>
      <c r="B9" s="57" t="s">
        <v>2194</v>
      </c>
      <c r="C9" s="58">
        <v>6880</v>
      </c>
      <c r="D9" s="58">
        <v>730</v>
      </c>
      <c r="E9" s="58">
        <v>165</v>
      </c>
      <c r="F9" s="58">
        <v>15</v>
      </c>
      <c r="G9" s="4">
        <v>7790</v>
      </c>
      <c r="H9" s="11">
        <v>1.3709961281239001E-2</v>
      </c>
      <c r="I9" s="9">
        <v>0.88318356867779202</v>
      </c>
      <c r="J9" s="9">
        <v>9.3654733729669482E-3</v>
      </c>
      <c r="K9" s="9"/>
      <c r="L9" s="122" t="s">
        <v>2779</v>
      </c>
      <c r="M9" s="77" t="s">
        <v>2193</v>
      </c>
      <c r="N9" s="11">
        <v>9.9577613516367472E-2</v>
      </c>
      <c r="O9" s="9">
        <v>0.80823612583951931</v>
      </c>
      <c r="P9" s="11">
        <v>0.14579891880699244</v>
      </c>
      <c r="Q9" s="4">
        <v>1080838.2137628112</v>
      </c>
      <c r="R9" s="73">
        <v>1.5824323569929206</v>
      </c>
      <c r="AB9" s="350" t="s">
        <v>2781</v>
      </c>
      <c r="AC9" s="1" t="s">
        <v>2203</v>
      </c>
      <c r="AD9" s="1">
        <v>56</v>
      </c>
      <c r="AG9" s="73">
        <v>0.5203952270477975</v>
      </c>
    </row>
    <row r="10" spans="1:33" x14ac:dyDescent="0.2">
      <c r="A10" s="122" t="s">
        <v>2781</v>
      </c>
      <c r="B10" s="57" t="s">
        <v>2195</v>
      </c>
      <c r="C10" s="58">
        <v>22665</v>
      </c>
      <c r="D10" s="58">
        <v>1770</v>
      </c>
      <c r="E10" s="58">
        <v>350</v>
      </c>
      <c r="F10" s="58">
        <v>35</v>
      </c>
      <c r="G10" s="4">
        <v>24820</v>
      </c>
      <c r="H10" s="11">
        <v>4.3681802182330164E-2</v>
      </c>
      <c r="I10" s="9">
        <v>0.91317485898468975</v>
      </c>
      <c r="J10" s="9">
        <v>2.584378714501645E-2</v>
      </c>
      <c r="K10" s="9"/>
      <c r="L10" s="122" t="s">
        <v>2779</v>
      </c>
      <c r="M10" s="57" t="s">
        <v>2181</v>
      </c>
      <c r="N10" s="11">
        <v>6.1149243224216825E-2</v>
      </c>
      <c r="O10" s="9">
        <v>0.84861131097999709</v>
      </c>
      <c r="P10" s="11">
        <v>7.8344398560391715E-2</v>
      </c>
      <c r="Q10" s="4">
        <v>1044419.2817858298</v>
      </c>
      <c r="R10" s="73">
        <v>1.0905119803509853</v>
      </c>
      <c r="AB10" s="351"/>
      <c r="AC10" s="1" t="s">
        <v>2183</v>
      </c>
      <c r="AD10" s="1">
        <v>71</v>
      </c>
      <c r="AG10" s="73">
        <v>0.6445156822843171</v>
      </c>
    </row>
    <row r="11" spans="1:33" x14ac:dyDescent="0.2">
      <c r="A11" s="122" t="s">
        <v>2268</v>
      </c>
      <c r="B11" s="57" t="s">
        <v>2196</v>
      </c>
      <c r="C11" s="58">
        <v>8685</v>
      </c>
      <c r="D11" s="58">
        <v>950</v>
      </c>
      <c r="E11" s="58">
        <v>230</v>
      </c>
      <c r="F11" s="58">
        <v>30</v>
      </c>
      <c r="G11" s="4">
        <v>9895</v>
      </c>
      <c r="H11" s="11">
        <v>1.7414642731432593E-2</v>
      </c>
      <c r="I11" s="9">
        <v>0.87771601819100553</v>
      </c>
      <c r="J11" s="9">
        <v>1.2086067439820592E-2</v>
      </c>
      <c r="K11" s="9"/>
      <c r="L11" s="122" t="s">
        <v>2779</v>
      </c>
      <c r="M11" s="57" t="s">
        <v>2180</v>
      </c>
      <c r="N11" s="11">
        <v>4.8160858852516718E-2</v>
      </c>
      <c r="O11" s="9">
        <v>0.79334916864608074</v>
      </c>
      <c r="P11" s="11">
        <v>0.11931364356539539</v>
      </c>
      <c r="Q11" s="4">
        <v>2302271.1308826972</v>
      </c>
      <c r="R11" s="73">
        <v>1.93466176464683</v>
      </c>
      <c r="AB11" s="351"/>
      <c r="AC11" s="1" t="s">
        <v>2205</v>
      </c>
      <c r="AD11" s="1">
        <v>80</v>
      </c>
      <c r="AG11" s="73">
        <v>0.64860420648575479</v>
      </c>
    </row>
    <row r="12" spans="1:33" x14ac:dyDescent="0.2">
      <c r="A12" s="122" t="s">
        <v>2781</v>
      </c>
      <c r="B12" s="57" t="s">
        <v>2197</v>
      </c>
      <c r="C12" s="58">
        <v>14730</v>
      </c>
      <c r="D12" s="58">
        <v>1350</v>
      </c>
      <c r="E12" s="58">
        <v>325</v>
      </c>
      <c r="F12" s="58">
        <v>55</v>
      </c>
      <c r="G12" s="4">
        <v>16460</v>
      </c>
      <c r="H12" s="11">
        <v>2.8968673002463922E-2</v>
      </c>
      <c r="I12" s="9">
        <v>0.89489671931956261</v>
      </c>
      <c r="J12" s="9">
        <v>2.2234564576881562E-2</v>
      </c>
      <c r="K12" s="9"/>
      <c r="L12" s="122" t="s">
        <v>2781</v>
      </c>
      <c r="M12" s="57" t="s">
        <v>2195</v>
      </c>
      <c r="N12" s="11">
        <v>4.3681802182330164E-2</v>
      </c>
      <c r="O12" s="9">
        <v>0.91317485898468975</v>
      </c>
      <c r="P12" s="11">
        <v>2.584378714501645E-2</v>
      </c>
      <c r="Q12" s="4">
        <v>445366.06009310199</v>
      </c>
      <c r="R12" s="73">
        <v>0.79162827286756754</v>
      </c>
      <c r="AB12" s="351"/>
      <c r="AC12" s="1" t="s">
        <v>2206</v>
      </c>
      <c r="AD12" s="1">
        <v>66</v>
      </c>
      <c r="AG12" s="73">
        <v>0.66639134441972359</v>
      </c>
    </row>
    <row r="13" spans="1:33" x14ac:dyDescent="0.2">
      <c r="A13" s="122" t="s">
        <v>2268</v>
      </c>
      <c r="B13" s="57" t="s">
        <v>2198</v>
      </c>
      <c r="C13" s="58">
        <v>15280</v>
      </c>
      <c r="D13" s="58">
        <v>1445</v>
      </c>
      <c r="E13" s="58">
        <v>315</v>
      </c>
      <c r="F13" s="58">
        <v>30</v>
      </c>
      <c r="G13" s="4">
        <v>17070</v>
      </c>
      <c r="H13" s="11">
        <v>3.0042238648363251E-2</v>
      </c>
      <c r="I13" s="9">
        <v>0.89513766842413589</v>
      </c>
      <c r="J13" s="9">
        <v>1.8410102581285719E-2</v>
      </c>
      <c r="K13" s="9"/>
      <c r="L13" s="122" t="s">
        <v>2779</v>
      </c>
      <c r="M13" s="57" t="s">
        <v>2182</v>
      </c>
      <c r="N13" s="11">
        <v>3.7214009151707146E-2</v>
      </c>
      <c r="O13" s="9">
        <v>0.89430125325135967</v>
      </c>
      <c r="P13" s="11">
        <v>1.921937568567646E-2</v>
      </c>
      <c r="Q13" s="4">
        <v>430041.49377593357</v>
      </c>
      <c r="R13" s="73">
        <v>1.9970495838988556</v>
      </c>
      <c r="AB13" s="351"/>
      <c r="AC13" s="1" t="s">
        <v>2200</v>
      </c>
      <c r="AD13" s="1">
        <v>76</v>
      </c>
      <c r="AG13" s="73">
        <v>0.78820074285330366</v>
      </c>
    </row>
    <row r="14" spans="1:33" x14ac:dyDescent="0.2">
      <c r="A14" s="122" t="s">
        <v>2779</v>
      </c>
      <c r="B14" s="57" t="s">
        <v>2181</v>
      </c>
      <c r="C14" s="58">
        <v>29485</v>
      </c>
      <c r="D14" s="58">
        <v>4160</v>
      </c>
      <c r="E14" s="58">
        <v>920</v>
      </c>
      <c r="F14" s="58">
        <v>180</v>
      </c>
      <c r="G14" s="4">
        <v>34745</v>
      </c>
      <c r="H14" s="11">
        <v>6.1149243224216825E-2</v>
      </c>
      <c r="I14" s="9">
        <v>0.84861131097999709</v>
      </c>
      <c r="J14" s="9">
        <v>7.8344398560391715E-2</v>
      </c>
      <c r="K14" s="9"/>
      <c r="L14" s="122" t="s">
        <v>2779</v>
      </c>
      <c r="M14" s="57" t="s">
        <v>2185</v>
      </c>
      <c r="N14" s="11">
        <v>3.697641675466385E-2</v>
      </c>
      <c r="O14" s="9">
        <v>0.84745359352689198</v>
      </c>
      <c r="P14" s="11">
        <v>4.3743520910880899E-2</v>
      </c>
      <c r="Q14" s="4">
        <v>910680.10075566755</v>
      </c>
      <c r="R14" s="73">
        <v>0.70438880817879834</v>
      </c>
      <c r="AB14" s="351"/>
      <c r="AC14" s="1" t="s">
        <v>2195</v>
      </c>
      <c r="AD14" s="1">
        <v>64</v>
      </c>
      <c r="AG14" s="73">
        <v>0.79136142182404023</v>
      </c>
    </row>
    <row r="15" spans="1:33" x14ac:dyDescent="0.2">
      <c r="A15" s="122" t="s">
        <v>2779</v>
      </c>
      <c r="B15" s="57" t="s">
        <v>2180</v>
      </c>
      <c r="C15" s="58">
        <v>21710</v>
      </c>
      <c r="D15" s="58">
        <v>4175</v>
      </c>
      <c r="E15" s="58">
        <v>1140</v>
      </c>
      <c r="F15" s="58">
        <v>340</v>
      </c>
      <c r="G15" s="4">
        <v>27365</v>
      </c>
      <c r="H15" s="11">
        <v>4.8160858852516718E-2</v>
      </c>
      <c r="I15" s="9">
        <v>0.79334916864608074</v>
      </c>
      <c r="J15" s="9">
        <v>0.11931364356539539</v>
      </c>
      <c r="K15" s="9"/>
      <c r="L15" s="122" t="s">
        <v>2781</v>
      </c>
      <c r="M15" s="57" t="s">
        <v>2200</v>
      </c>
      <c r="N15" s="11">
        <v>3.4301302358324536E-2</v>
      </c>
      <c r="O15" s="9">
        <v>0.89533093894304772</v>
      </c>
      <c r="P15" s="11">
        <v>2.4513650079561383E-2</v>
      </c>
      <c r="Q15" s="4">
        <v>534588.4884346422</v>
      </c>
      <c r="R15" s="73">
        <v>0.78864298108533615</v>
      </c>
      <c r="AB15" s="351"/>
      <c r="AC15" s="1" t="s">
        <v>2197</v>
      </c>
      <c r="AD15" s="1">
        <v>78</v>
      </c>
      <c r="AG15" s="73">
        <v>0.80363937623811221</v>
      </c>
    </row>
    <row r="16" spans="1:33" x14ac:dyDescent="0.2">
      <c r="A16" s="122" t="s">
        <v>2780</v>
      </c>
      <c r="B16" s="57" t="s">
        <v>2199</v>
      </c>
      <c r="C16" s="58">
        <v>14745</v>
      </c>
      <c r="D16" s="58">
        <v>1505</v>
      </c>
      <c r="E16" s="58">
        <v>320</v>
      </c>
      <c r="F16" s="58">
        <v>45</v>
      </c>
      <c r="G16" s="4">
        <v>16615</v>
      </c>
      <c r="H16" s="11">
        <v>2.924146427314326E-2</v>
      </c>
      <c r="I16" s="9">
        <v>0.88745109840505565</v>
      </c>
      <c r="J16" s="9">
        <v>1.9100858673642206E-2</v>
      </c>
      <c r="K16" s="9"/>
      <c r="L16" s="122" t="s">
        <v>2779</v>
      </c>
      <c r="M16" s="57" t="s">
        <v>2191</v>
      </c>
      <c r="N16" s="11">
        <v>3.3817317845828934E-2</v>
      </c>
      <c r="O16" s="9">
        <v>0.8568826437678897</v>
      </c>
      <c r="P16" s="11">
        <v>6.9609991917362127E-2</v>
      </c>
      <c r="Q16" s="4">
        <v>1545036.0510260677</v>
      </c>
      <c r="R16" s="73">
        <v>0.96446075903623696</v>
      </c>
      <c r="AB16" s="351" t="s">
        <v>2780</v>
      </c>
      <c r="AC16" s="1" t="s">
        <v>2208</v>
      </c>
      <c r="AD16" s="1">
        <v>67</v>
      </c>
      <c r="AG16" s="73">
        <v>0.54663056916289943</v>
      </c>
    </row>
    <row r="17" spans="1:33" x14ac:dyDescent="0.2">
      <c r="A17" s="122" t="s">
        <v>2781</v>
      </c>
      <c r="B17" s="57" t="s">
        <v>2200</v>
      </c>
      <c r="C17" s="58">
        <v>17450</v>
      </c>
      <c r="D17" s="58">
        <v>1625</v>
      </c>
      <c r="E17" s="58">
        <v>370</v>
      </c>
      <c r="F17" s="58">
        <v>45</v>
      </c>
      <c r="G17" s="4">
        <v>19490</v>
      </c>
      <c r="H17" s="11">
        <v>3.4301302358324536E-2</v>
      </c>
      <c r="I17" s="9">
        <v>0.89533093894304772</v>
      </c>
      <c r="J17" s="9">
        <v>2.4513650079561383E-2</v>
      </c>
      <c r="K17" s="9"/>
      <c r="L17" s="122" t="s">
        <v>2779</v>
      </c>
      <c r="M17" s="57" t="s">
        <v>2192</v>
      </c>
      <c r="N17" s="11">
        <v>3.3456529391059489E-2</v>
      </c>
      <c r="O17" s="9">
        <v>0.90005260389268804</v>
      </c>
      <c r="P17" s="11">
        <v>2.7052002723706777E-2</v>
      </c>
      <c r="Q17" s="4">
        <v>593490.34136014828</v>
      </c>
      <c r="R17" s="73">
        <v>0.61198733104666503</v>
      </c>
      <c r="AB17" s="351"/>
      <c r="AC17" s="1" t="s">
        <v>2207</v>
      </c>
      <c r="AD17" s="1">
        <v>69</v>
      </c>
      <c r="AG17" s="73">
        <v>0.55431205532668426</v>
      </c>
    </row>
    <row r="18" spans="1:33" x14ac:dyDescent="0.2">
      <c r="A18" s="122" t="s">
        <v>2268</v>
      </c>
      <c r="B18" s="57" t="s">
        <v>2201</v>
      </c>
      <c r="C18" s="58">
        <v>12640</v>
      </c>
      <c r="D18" s="58">
        <v>1290</v>
      </c>
      <c r="E18" s="58">
        <v>315</v>
      </c>
      <c r="F18" s="58">
        <v>40</v>
      </c>
      <c r="G18" s="4">
        <v>14285</v>
      </c>
      <c r="H18" s="11">
        <v>2.5140795494544173E-2</v>
      </c>
      <c r="I18" s="9">
        <v>0.88484424221211055</v>
      </c>
      <c r="J18" s="9">
        <v>1.6489314838200386E-2</v>
      </c>
      <c r="K18" s="9"/>
      <c r="L18" s="122" t="s">
        <v>2779</v>
      </c>
      <c r="M18" s="57" t="s">
        <v>2190</v>
      </c>
      <c r="N18" s="11">
        <v>3.2242168250615981E-2</v>
      </c>
      <c r="O18" s="9">
        <v>0.82914847161572047</v>
      </c>
      <c r="P18" s="11">
        <v>3.6889676370059445E-2</v>
      </c>
      <c r="Q18" s="4">
        <v>878660.12128212536</v>
      </c>
      <c r="R18" s="73">
        <v>0.85088567776853219</v>
      </c>
      <c r="AB18" s="351"/>
      <c r="AC18" s="1" t="s">
        <v>2211</v>
      </c>
      <c r="AD18" s="1">
        <v>80</v>
      </c>
      <c r="AG18" s="73">
        <v>0.57530537563649731</v>
      </c>
    </row>
    <row r="19" spans="1:33" x14ac:dyDescent="0.2">
      <c r="A19" s="122" t="s">
        <v>2268</v>
      </c>
      <c r="B19" s="57" t="s">
        <v>2202</v>
      </c>
      <c r="C19" s="58">
        <v>9995</v>
      </c>
      <c r="D19" s="58">
        <v>1015</v>
      </c>
      <c r="E19" s="58">
        <v>225</v>
      </c>
      <c r="F19" s="58">
        <v>30</v>
      </c>
      <c r="G19" s="4">
        <v>11265</v>
      </c>
      <c r="H19" s="11">
        <v>1.9825765575501583E-2</v>
      </c>
      <c r="I19" s="9">
        <v>0.88726142920550377</v>
      </c>
      <c r="J19" s="9">
        <v>1.085945084906957E-2</v>
      </c>
      <c r="K19" s="9"/>
      <c r="L19" s="122" t="s">
        <v>2268</v>
      </c>
      <c r="M19" s="57" t="s">
        <v>2198</v>
      </c>
      <c r="N19" s="11">
        <v>3.0042238648363251E-2</v>
      </c>
      <c r="O19" s="9">
        <v>0.89513766842413589</v>
      </c>
      <c r="P19" s="11">
        <v>1.8410102581285719E-2</v>
      </c>
      <c r="Q19" s="4">
        <v>481316.61442006269</v>
      </c>
      <c r="R19" s="73">
        <v>0.5673057076431981</v>
      </c>
      <c r="AB19" s="351"/>
      <c r="AC19" s="1" t="s">
        <v>2199</v>
      </c>
      <c r="AD19" s="1">
        <v>83</v>
      </c>
      <c r="AG19" s="73">
        <v>0.65514857798283466</v>
      </c>
    </row>
    <row r="20" spans="1:33" x14ac:dyDescent="0.2">
      <c r="A20" s="122" t="s">
        <v>2779</v>
      </c>
      <c r="B20" s="57" t="s">
        <v>2182</v>
      </c>
      <c r="C20" s="58">
        <v>18910</v>
      </c>
      <c r="D20" s="58">
        <v>1910</v>
      </c>
      <c r="E20" s="58">
        <v>290</v>
      </c>
      <c r="F20" s="58">
        <v>35</v>
      </c>
      <c r="G20" s="4">
        <v>21145</v>
      </c>
      <c r="H20" s="11">
        <v>3.7214009151707146E-2</v>
      </c>
      <c r="I20" s="9">
        <v>0.89430125325135967</v>
      </c>
      <c r="J20" s="9">
        <v>1.921937568567646E-2</v>
      </c>
      <c r="K20" s="9"/>
      <c r="L20" s="122" t="s">
        <v>2780</v>
      </c>
      <c r="M20" s="57" t="s">
        <v>2199</v>
      </c>
      <c r="N20" s="11">
        <v>2.924146427314326E-2</v>
      </c>
      <c r="O20" s="9">
        <v>0.88745109840505565</v>
      </c>
      <c r="P20" s="11">
        <v>1.9100858673642206E-2</v>
      </c>
      <c r="Q20" s="4">
        <v>488432.36409608094</v>
      </c>
      <c r="R20" s="73">
        <v>0.65541182759413441</v>
      </c>
      <c r="AB20" s="351"/>
      <c r="AC20" s="1" t="s">
        <v>2210</v>
      </c>
      <c r="AD20" s="1">
        <v>59</v>
      </c>
      <c r="AG20" s="73">
        <v>0.8304862040231622</v>
      </c>
    </row>
    <row r="21" spans="1:33" x14ac:dyDescent="0.2">
      <c r="A21" s="122" t="s">
        <v>2781</v>
      </c>
      <c r="B21" s="57" t="s">
        <v>2183</v>
      </c>
      <c r="C21" s="58">
        <v>12380</v>
      </c>
      <c r="D21" s="58">
        <v>1675</v>
      </c>
      <c r="E21" s="58">
        <v>345</v>
      </c>
      <c r="F21" s="58">
        <v>60</v>
      </c>
      <c r="G21" s="4">
        <v>14460</v>
      </c>
      <c r="H21" s="11">
        <v>2.5448785638859557E-2</v>
      </c>
      <c r="I21" s="9">
        <v>0.85615491009681877</v>
      </c>
      <c r="J21" s="9">
        <v>2.8069052194789969E-2</v>
      </c>
      <c r="K21" s="9"/>
      <c r="L21" s="122" t="s">
        <v>2781</v>
      </c>
      <c r="M21" s="57" t="s">
        <v>2197</v>
      </c>
      <c r="N21" s="11">
        <v>2.8968673002463922E-2</v>
      </c>
      <c r="O21" s="9">
        <v>0.89489671931956261</v>
      </c>
      <c r="P21" s="11">
        <v>2.2234564576881562E-2</v>
      </c>
      <c r="Q21" s="4">
        <v>586360.69812540407</v>
      </c>
      <c r="R21" s="73">
        <v>0.79621042884161253</v>
      </c>
      <c r="AB21" s="351" t="s">
        <v>2268</v>
      </c>
      <c r="AC21" s="1" t="s">
        <v>2194</v>
      </c>
      <c r="AD21" s="1">
        <v>68</v>
      </c>
      <c r="AG21" s="73">
        <v>0.45867712739372457</v>
      </c>
    </row>
    <row r="22" spans="1:33" x14ac:dyDescent="0.2">
      <c r="A22" s="122" t="s">
        <v>2779</v>
      </c>
      <c r="B22" s="57" t="s">
        <v>2184</v>
      </c>
      <c r="C22" s="58">
        <v>12010</v>
      </c>
      <c r="D22" s="58">
        <v>1000</v>
      </c>
      <c r="E22" s="58">
        <v>170</v>
      </c>
      <c r="F22" s="58">
        <v>20</v>
      </c>
      <c r="G22" s="4">
        <v>13200</v>
      </c>
      <c r="H22" s="11">
        <v>2.3231256599788808E-2</v>
      </c>
      <c r="I22" s="9">
        <v>0.9098484848484848</v>
      </c>
      <c r="J22" s="9">
        <v>1.4262560836905018E-2</v>
      </c>
      <c r="K22" s="9"/>
      <c r="L22" s="122" t="s">
        <v>2779</v>
      </c>
      <c r="M22" s="57" t="s">
        <v>2187</v>
      </c>
      <c r="N22" s="11">
        <v>2.7560718057022177E-2</v>
      </c>
      <c r="O22" s="9">
        <v>0.87100893997445716</v>
      </c>
      <c r="P22" s="11">
        <v>2.7188829894171988E-2</v>
      </c>
      <c r="Q22" s="4">
        <v>529830.50847457629</v>
      </c>
      <c r="R22" s="73">
        <v>0.67782167489082701</v>
      </c>
      <c r="AB22" s="351"/>
      <c r="AC22" s="1" t="s">
        <v>2189</v>
      </c>
      <c r="AD22" s="1">
        <v>63</v>
      </c>
      <c r="AG22" s="73">
        <v>0.51055563144338822</v>
      </c>
    </row>
    <row r="23" spans="1:33" x14ac:dyDescent="0.2">
      <c r="A23" s="122" t="s">
        <v>2781</v>
      </c>
      <c r="B23" s="57" t="s">
        <v>2203</v>
      </c>
      <c r="C23" s="58">
        <v>14340</v>
      </c>
      <c r="D23" s="58">
        <v>975</v>
      </c>
      <c r="E23" s="58">
        <v>170</v>
      </c>
      <c r="F23" s="58">
        <v>15</v>
      </c>
      <c r="G23" s="4">
        <v>15500</v>
      </c>
      <c r="H23" s="11">
        <v>2.7279127067933825E-2</v>
      </c>
      <c r="I23" s="9">
        <v>0.92516129032258065</v>
      </c>
      <c r="J23" s="9">
        <v>1.5420064300252258E-2</v>
      </c>
      <c r="K23" s="9"/>
      <c r="L23" s="122" t="s">
        <v>2779</v>
      </c>
      <c r="M23" s="57" t="s">
        <v>2186</v>
      </c>
      <c r="N23" s="11">
        <v>2.7437521999296024E-2</v>
      </c>
      <c r="O23" s="9">
        <v>0.85471456061577933</v>
      </c>
      <c r="P23" s="11">
        <v>2.9331364386269546E-2</v>
      </c>
      <c r="Q23" s="4">
        <v>775813.34209661523</v>
      </c>
      <c r="R23" s="73">
        <v>0.75808181770500771</v>
      </c>
      <c r="AB23" s="351"/>
      <c r="AC23" s="1" t="s">
        <v>2204</v>
      </c>
      <c r="AD23" s="1">
        <v>79</v>
      </c>
      <c r="AG23" s="73">
        <v>0.53681064402754197</v>
      </c>
    </row>
    <row r="24" spans="1:33" x14ac:dyDescent="0.2">
      <c r="A24" s="122" t="s">
        <v>2268</v>
      </c>
      <c r="B24" s="57" t="s">
        <v>2204</v>
      </c>
      <c r="C24" s="58">
        <v>9610</v>
      </c>
      <c r="D24" s="58">
        <v>1100</v>
      </c>
      <c r="E24" s="58">
        <v>250</v>
      </c>
      <c r="F24" s="58">
        <v>30</v>
      </c>
      <c r="G24" s="4">
        <v>10990</v>
      </c>
      <c r="H24" s="11">
        <v>1.9341781063005985E-2</v>
      </c>
      <c r="I24" s="9">
        <v>0.87443130118289358</v>
      </c>
      <c r="J24" s="9">
        <v>1.4130071937172072E-2</v>
      </c>
      <c r="K24" s="9"/>
      <c r="L24" s="122" t="s">
        <v>2781</v>
      </c>
      <c r="M24" s="57" t="s">
        <v>2203</v>
      </c>
      <c r="N24" s="11">
        <v>2.7279127067933825E-2</v>
      </c>
      <c r="O24" s="9">
        <v>0.92516129032258065</v>
      </c>
      <c r="P24" s="11">
        <v>1.5420064300252258E-2</v>
      </c>
      <c r="Q24" s="4">
        <v>435459.00490539597</v>
      </c>
      <c r="R24" s="73">
        <v>0.5207385274020907</v>
      </c>
      <c r="AB24" s="351"/>
      <c r="AC24" s="1" t="s">
        <v>2212</v>
      </c>
      <c r="AD24" s="1">
        <v>69</v>
      </c>
      <c r="AG24" s="73">
        <v>0.54252405067449505</v>
      </c>
    </row>
    <row r="25" spans="1:33" x14ac:dyDescent="0.2">
      <c r="A25" s="122" t="s">
        <v>2781</v>
      </c>
      <c r="B25" s="57" t="s">
        <v>2205</v>
      </c>
      <c r="C25" s="58">
        <v>13035</v>
      </c>
      <c r="D25" s="58">
        <v>1675</v>
      </c>
      <c r="E25" s="58">
        <v>505</v>
      </c>
      <c r="F25" s="58">
        <v>105</v>
      </c>
      <c r="G25" s="4">
        <v>15320</v>
      </c>
      <c r="H25" s="11">
        <v>2.6962337205209432E-2</v>
      </c>
      <c r="I25" s="9">
        <v>0.85084856396866837</v>
      </c>
      <c r="J25" s="9">
        <v>3.271366393148141E-2</v>
      </c>
      <c r="K25" s="9"/>
      <c r="L25" s="122" t="s">
        <v>2781</v>
      </c>
      <c r="M25" s="57" t="s">
        <v>2205</v>
      </c>
      <c r="N25" s="11">
        <v>2.6962337205209432E-2</v>
      </c>
      <c r="O25" s="9">
        <v>0.85084856396866837</v>
      </c>
      <c r="P25" s="11">
        <v>3.271366393148141E-2</v>
      </c>
      <c r="Q25" s="4">
        <v>919958.12979762733</v>
      </c>
      <c r="R25" s="73">
        <v>0.64918198785824166</v>
      </c>
      <c r="AB25" s="351"/>
      <c r="AC25" s="1" t="s">
        <v>2198</v>
      </c>
      <c r="AD25" s="1">
        <v>68</v>
      </c>
      <c r="AG25" s="73">
        <v>0.57372751471441241</v>
      </c>
    </row>
    <row r="26" spans="1:33" x14ac:dyDescent="0.2">
      <c r="A26" s="122" t="s">
        <v>2781</v>
      </c>
      <c r="B26" s="57" t="s">
        <v>2206</v>
      </c>
      <c r="C26" s="58">
        <v>12940</v>
      </c>
      <c r="D26" s="58">
        <v>1390</v>
      </c>
      <c r="E26" s="58">
        <v>370</v>
      </c>
      <c r="F26" s="58">
        <v>75</v>
      </c>
      <c r="G26" s="4">
        <v>14775</v>
      </c>
      <c r="H26" s="11">
        <v>2.6003167898627243E-2</v>
      </c>
      <c r="I26" s="9">
        <v>0.87580372250423011</v>
      </c>
      <c r="J26" s="9">
        <v>3.1600279226138998E-2</v>
      </c>
      <c r="K26" s="9"/>
      <c r="L26" s="122" t="s">
        <v>2781</v>
      </c>
      <c r="M26" s="57" t="s">
        <v>2206</v>
      </c>
      <c r="N26" s="11">
        <v>2.6003167898627243E-2</v>
      </c>
      <c r="O26" s="9">
        <v>0.87580372250423011</v>
      </c>
      <c r="P26" s="11">
        <v>3.1600279226138998E-2</v>
      </c>
      <c r="Q26" s="4">
        <v>908064.51612903224</v>
      </c>
      <c r="R26" s="73">
        <v>0.66684410161088137</v>
      </c>
      <c r="AB26" s="351"/>
      <c r="AC26" s="1" t="s">
        <v>2209</v>
      </c>
      <c r="AD26" s="1">
        <v>61</v>
      </c>
      <c r="AG26" s="73">
        <v>0.5742112429062427</v>
      </c>
    </row>
    <row r="27" spans="1:33" x14ac:dyDescent="0.2">
      <c r="A27" s="122" t="s">
        <v>2779</v>
      </c>
      <c r="B27" s="57" t="s">
        <v>2185</v>
      </c>
      <c r="C27" s="58">
        <v>17805</v>
      </c>
      <c r="D27" s="58">
        <v>2520</v>
      </c>
      <c r="E27" s="58">
        <v>580</v>
      </c>
      <c r="F27" s="58">
        <v>105</v>
      </c>
      <c r="G27" s="4">
        <v>21010</v>
      </c>
      <c r="H27" s="11">
        <v>3.697641675466385E-2</v>
      </c>
      <c r="I27" s="9">
        <v>0.84745359352689198</v>
      </c>
      <c r="J27" s="9">
        <v>4.3743520910880899E-2</v>
      </c>
      <c r="K27" s="9"/>
      <c r="L27" s="122" t="s">
        <v>2268</v>
      </c>
      <c r="M27" s="57" t="s">
        <v>2209</v>
      </c>
      <c r="N27" s="11">
        <v>2.597676874340021E-2</v>
      </c>
      <c r="O27" s="9">
        <v>0.9159891598915989</v>
      </c>
      <c r="P27" s="11">
        <v>1.2503208492609642E-2</v>
      </c>
      <c r="Q27" s="4">
        <v>370335.61891014071</v>
      </c>
      <c r="R27" s="73">
        <v>0.57443202030683416</v>
      </c>
      <c r="AB27" s="351"/>
      <c r="AC27" s="1" t="s">
        <v>2202</v>
      </c>
      <c r="AD27" s="1">
        <v>79</v>
      </c>
      <c r="AG27" s="73">
        <v>0.62846211662576756</v>
      </c>
    </row>
    <row r="28" spans="1:33" x14ac:dyDescent="0.2">
      <c r="A28" s="122" t="s">
        <v>2779</v>
      </c>
      <c r="B28" s="57" t="s">
        <v>2186</v>
      </c>
      <c r="C28" s="58">
        <v>13325</v>
      </c>
      <c r="D28" s="58">
        <v>1930</v>
      </c>
      <c r="E28" s="58">
        <v>290</v>
      </c>
      <c r="F28" s="58">
        <v>45</v>
      </c>
      <c r="G28" s="4">
        <v>15590</v>
      </c>
      <c r="H28" s="11">
        <v>2.7437521999296024E-2</v>
      </c>
      <c r="I28" s="9">
        <v>0.85471456061577933</v>
      </c>
      <c r="J28" s="9">
        <v>2.9331364386269546E-2</v>
      </c>
      <c r="K28" s="9"/>
      <c r="L28" s="122" t="s">
        <v>2780</v>
      </c>
      <c r="M28" s="57" t="s">
        <v>2210</v>
      </c>
      <c r="N28" s="11">
        <v>2.5492784230904612E-2</v>
      </c>
      <c r="O28" s="9">
        <v>0.90334829133586469</v>
      </c>
      <c r="P28" s="11">
        <v>1.7929357593207448E-2</v>
      </c>
      <c r="Q28" s="4">
        <v>518489.7671136203</v>
      </c>
      <c r="R28" s="73">
        <v>0.82518326946797171</v>
      </c>
      <c r="AB28" s="351"/>
      <c r="AC28" s="1" t="s">
        <v>2201</v>
      </c>
      <c r="AD28" s="1">
        <v>82</v>
      </c>
      <c r="AG28" s="73">
        <v>0.63403334952274426</v>
      </c>
    </row>
    <row r="29" spans="1:33" x14ac:dyDescent="0.2">
      <c r="A29" s="122" t="s">
        <v>2780</v>
      </c>
      <c r="B29" s="57" t="s">
        <v>2207</v>
      </c>
      <c r="C29" s="58">
        <v>8695</v>
      </c>
      <c r="D29" s="58">
        <v>950</v>
      </c>
      <c r="E29" s="58">
        <v>185</v>
      </c>
      <c r="F29" s="58">
        <v>30</v>
      </c>
      <c r="G29" s="4">
        <v>9860</v>
      </c>
      <c r="H29" s="11">
        <v>1.7353044702569518E-2</v>
      </c>
      <c r="I29" s="9">
        <v>0.88184584178498981</v>
      </c>
      <c r="J29" s="9">
        <v>1.2050581995413933E-2</v>
      </c>
      <c r="K29" s="9"/>
      <c r="L29" s="122" t="s">
        <v>2781</v>
      </c>
      <c r="M29" s="57" t="s">
        <v>2183</v>
      </c>
      <c r="N29" s="11">
        <v>2.5448785638859557E-2</v>
      </c>
      <c r="O29" s="9">
        <v>0.85615491009681877</v>
      </c>
      <c r="P29" s="11">
        <v>2.8069052194789969E-2</v>
      </c>
      <c r="Q29" s="4">
        <v>790206.36586218968</v>
      </c>
      <c r="R29" s="73">
        <v>0.64496473846271285</v>
      </c>
      <c r="AB29" s="351"/>
      <c r="AC29" s="1" t="s">
        <v>2196</v>
      </c>
      <c r="AD29" s="1">
        <v>69</v>
      </c>
      <c r="AG29" s="73">
        <v>0.99758165329398918</v>
      </c>
    </row>
    <row r="30" spans="1:33" x14ac:dyDescent="0.2">
      <c r="A30" s="122" t="s">
        <v>2779</v>
      </c>
      <c r="B30" s="57" t="s">
        <v>2187</v>
      </c>
      <c r="C30" s="58">
        <v>13640</v>
      </c>
      <c r="D30" s="58">
        <v>1640</v>
      </c>
      <c r="E30" s="58">
        <v>300</v>
      </c>
      <c r="F30" s="58">
        <v>80</v>
      </c>
      <c r="G30" s="4">
        <v>15660</v>
      </c>
      <c r="H30" s="11">
        <v>2.7560718057022177E-2</v>
      </c>
      <c r="I30" s="9">
        <v>0.87100893997445716</v>
      </c>
      <c r="J30" s="9">
        <v>2.7188829894171988E-2</v>
      </c>
      <c r="K30" s="9"/>
      <c r="L30" s="122" t="s">
        <v>2268</v>
      </c>
      <c r="M30" s="57" t="s">
        <v>2201</v>
      </c>
      <c r="N30" s="11">
        <v>2.5140795494544173E-2</v>
      </c>
      <c r="O30" s="9">
        <v>0.88484424221211055</v>
      </c>
      <c r="P30" s="11">
        <v>1.6489314838200386E-2</v>
      </c>
      <c r="Q30" s="4">
        <v>485330.42846768338</v>
      </c>
      <c r="R30" s="73">
        <v>0.63446801018511589</v>
      </c>
      <c r="AB30" s="352" t="s">
        <v>2779</v>
      </c>
      <c r="AC30" s="21" t="s">
        <v>2188</v>
      </c>
      <c r="AD30" s="21">
        <v>69</v>
      </c>
      <c r="AE30" s="21"/>
      <c r="AF30" s="21"/>
      <c r="AG30" s="22">
        <v>0.50681342678405317</v>
      </c>
    </row>
    <row r="31" spans="1:33" x14ac:dyDescent="0.2">
      <c r="A31" s="122" t="s">
        <v>2779</v>
      </c>
      <c r="B31" s="57" t="s">
        <v>2188</v>
      </c>
      <c r="C31" s="58">
        <v>9935</v>
      </c>
      <c r="D31" s="58">
        <v>835</v>
      </c>
      <c r="E31" s="58">
        <v>180</v>
      </c>
      <c r="F31" s="58">
        <v>20</v>
      </c>
      <c r="G31" s="4">
        <v>10970</v>
      </c>
      <c r="H31" s="11">
        <v>1.9306582189369939E-2</v>
      </c>
      <c r="I31" s="9">
        <v>0.9056517775752051</v>
      </c>
      <c r="J31" s="9">
        <v>1.2421835943460925E-2</v>
      </c>
      <c r="K31" s="9"/>
      <c r="L31" s="122" t="s">
        <v>2268</v>
      </c>
      <c r="M31" s="57" t="s">
        <v>2189</v>
      </c>
      <c r="N31" s="11">
        <v>2.4648011263639562E-2</v>
      </c>
      <c r="O31" s="9">
        <v>0.89360942520528386</v>
      </c>
      <c r="P31" s="11">
        <v>1.7852038138503029E-2</v>
      </c>
      <c r="Q31" s="4">
        <v>625649.91334488743</v>
      </c>
      <c r="R31" s="73">
        <v>0.51082747390076244</v>
      </c>
      <c r="AB31" s="352"/>
      <c r="AC31" s="21" t="s">
        <v>2192</v>
      </c>
      <c r="AD31" s="21">
        <v>66</v>
      </c>
      <c r="AE31" s="21"/>
      <c r="AF31" s="21"/>
      <c r="AG31" s="22">
        <v>0.61169383497789376</v>
      </c>
    </row>
    <row r="32" spans="1:33" x14ac:dyDescent="0.2">
      <c r="A32" s="122" t="s">
        <v>2780</v>
      </c>
      <c r="B32" s="57" t="s">
        <v>2208</v>
      </c>
      <c r="C32" s="58">
        <v>11175</v>
      </c>
      <c r="D32" s="58">
        <v>1060</v>
      </c>
      <c r="E32" s="58">
        <v>230</v>
      </c>
      <c r="F32" s="58">
        <v>25</v>
      </c>
      <c r="G32" s="4">
        <v>12490</v>
      </c>
      <c r="H32" s="11">
        <v>2.1981696585709257E-2</v>
      </c>
      <c r="I32" s="9">
        <v>0.89471577261809443</v>
      </c>
      <c r="J32" s="9">
        <v>1.3158322434075114E-2</v>
      </c>
      <c r="K32" s="9"/>
      <c r="L32" s="122" t="s">
        <v>2779</v>
      </c>
      <c r="M32" s="57" t="s">
        <v>2184</v>
      </c>
      <c r="N32" s="11">
        <v>2.3231256599788808E-2</v>
      </c>
      <c r="O32" s="9">
        <v>0.9098484848484848</v>
      </c>
      <c r="P32" s="11">
        <v>1.4262560836905018E-2</v>
      </c>
      <c r="Q32" s="4">
        <v>468707.75347912527</v>
      </c>
      <c r="R32" s="73">
        <v>0.70790363586664817</v>
      </c>
      <c r="AB32" s="352"/>
      <c r="AC32" s="21" t="s">
        <v>2187</v>
      </c>
      <c r="AD32" s="21">
        <v>72</v>
      </c>
      <c r="AE32" s="21"/>
      <c r="AF32" s="21"/>
      <c r="AG32" s="22">
        <v>0.67753766901197343</v>
      </c>
    </row>
    <row r="33" spans="1:33" x14ac:dyDescent="0.2">
      <c r="A33" s="122" t="s">
        <v>2268</v>
      </c>
      <c r="B33" s="57" t="s">
        <v>2189</v>
      </c>
      <c r="C33" s="58">
        <v>12515</v>
      </c>
      <c r="D33" s="58">
        <v>1120</v>
      </c>
      <c r="E33" s="58">
        <v>325</v>
      </c>
      <c r="F33" s="58">
        <v>45</v>
      </c>
      <c r="G33" s="4">
        <v>14005</v>
      </c>
      <c r="H33" s="11">
        <v>2.4648011263639562E-2</v>
      </c>
      <c r="I33" s="9">
        <v>0.89360942520528386</v>
      </c>
      <c r="J33" s="9">
        <v>1.7852038138503029E-2</v>
      </c>
      <c r="K33" s="9"/>
      <c r="L33" s="122" t="s">
        <v>2780</v>
      </c>
      <c r="M33" s="57" t="s">
        <v>2208</v>
      </c>
      <c r="N33" s="11">
        <v>2.1981696585709257E-2</v>
      </c>
      <c r="O33" s="9">
        <v>0.89471577261809443</v>
      </c>
      <c r="P33" s="11">
        <v>1.3158322434075114E-2</v>
      </c>
      <c r="Q33" s="4">
        <v>451628.86597938143</v>
      </c>
      <c r="R33" s="73">
        <v>0.54720835053538608</v>
      </c>
      <c r="AB33" s="352"/>
      <c r="AC33" s="21" t="s">
        <v>2185</v>
      </c>
      <c r="AD33" s="21">
        <v>71</v>
      </c>
      <c r="AE33" s="21"/>
      <c r="AF33" s="21"/>
      <c r="AG33" s="22">
        <v>0.70390668886653684</v>
      </c>
    </row>
    <row r="34" spans="1:33" x14ac:dyDescent="0.2">
      <c r="A34" s="122" t="s">
        <v>2268</v>
      </c>
      <c r="B34" s="57" t="s">
        <v>2209</v>
      </c>
      <c r="C34" s="58">
        <v>13520</v>
      </c>
      <c r="D34" s="58">
        <v>1015</v>
      </c>
      <c r="E34" s="58">
        <v>205</v>
      </c>
      <c r="F34" s="58">
        <v>20</v>
      </c>
      <c r="G34" s="4">
        <v>14760</v>
      </c>
      <c r="H34" s="11">
        <v>2.597676874340021E-2</v>
      </c>
      <c r="I34" s="9">
        <v>0.9159891598915989</v>
      </c>
      <c r="J34" s="9">
        <v>1.2503208492609642E-2</v>
      </c>
      <c r="K34" s="9"/>
      <c r="L34" s="122" t="s">
        <v>2268</v>
      </c>
      <c r="M34" s="57" t="s">
        <v>2212</v>
      </c>
      <c r="N34" s="11">
        <v>2.0723336853220697E-2</v>
      </c>
      <c r="O34" s="9">
        <v>0.90743099787685777</v>
      </c>
      <c r="P34" s="11">
        <v>1.1428580750407178E-2</v>
      </c>
      <c r="Q34" s="4">
        <v>425976.38510445051</v>
      </c>
      <c r="R34" s="73">
        <v>0.54274036374539836</v>
      </c>
      <c r="AB34" s="352"/>
      <c r="AC34" s="21" t="s">
        <v>2184</v>
      </c>
      <c r="AD34" s="21">
        <v>70</v>
      </c>
      <c r="AE34" s="21"/>
      <c r="AF34" s="21"/>
      <c r="AG34" s="22">
        <v>0.70763678482312065</v>
      </c>
    </row>
    <row r="35" spans="1:33" x14ac:dyDescent="0.2">
      <c r="A35" s="122" t="s">
        <v>2780</v>
      </c>
      <c r="B35" s="57" t="s">
        <v>2210</v>
      </c>
      <c r="C35" s="58">
        <v>13085</v>
      </c>
      <c r="D35" s="58">
        <v>1165</v>
      </c>
      <c r="E35" s="58">
        <v>205</v>
      </c>
      <c r="F35" s="58">
        <v>30</v>
      </c>
      <c r="G35" s="4">
        <v>14485</v>
      </c>
      <c r="H35" s="11">
        <v>2.5492784230904612E-2</v>
      </c>
      <c r="I35" s="9">
        <v>0.90334829133586469</v>
      </c>
      <c r="J35" s="9">
        <v>1.7929357593207448E-2</v>
      </c>
      <c r="K35" s="9"/>
      <c r="L35" s="122" t="s">
        <v>2268</v>
      </c>
      <c r="M35" s="57" t="s">
        <v>2202</v>
      </c>
      <c r="N35" s="11">
        <v>1.9825765575501583E-2</v>
      </c>
      <c r="O35" s="9">
        <v>0.88726142920550377</v>
      </c>
      <c r="P35" s="11">
        <v>1.085945084906957E-2</v>
      </c>
      <c r="Q35" s="4">
        <v>424144.4866920152</v>
      </c>
      <c r="R35" s="73">
        <v>0.6288951030311194</v>
      </c>
      <c r="AB35" s="352"/>
      <c r="AC35" s="21" t="s">
        <v>2186</v>
      </c>
      <c r="AD35" s="21">
        <v>67</v>
      </c>
      <c r="AE35" s="21"/>
      <c r="AF35" s="21"/>
      <c r="AG35" s="22">
        <v>0.75740981389059869</v>
      </c>
    </row>
    <row r="36" spans="1:33" x14ac:dyDescent="0.2">
      <c r="A36" s="122" t="s">
        <v>2779</v>
      </c>
      <c r="B36" s="57" t="s">
        <v>2190</v>
      </c>
      <c r="C36" s="58">
        <v>15190</v>
      </c>
      <c r="D36" s="58">
        <v>2440</v>
      </c>
      <c r="E36" s="58">
        <v>575</v>
      </c>
      <c r="F36" s="58">
        <v>115</v>
      </c>
      <c r="G36" s="4">
        <v>18320</v>
      </c>
      <c r="H36" s="11">
        <v>3.2242168250615981E-2</v>
      </c>
      <c r="I36" s="9">
        <v>0.82914847161572047</v>
      </c>
      <c r="J36" s="9">
        <v>3.6889676370059445E-2</v>
      </c>
      <c r="K36" s="9"/>
      <c r="L36" s="122" t="s">
        <v>2268</v>
      </c>
      <c r="M36" s="57" t="s">
        <v>2204</v>
      </c>
      <c r="N36" s="11">
        <v>1.9341781063005985E-2</v>
      </c>
      <c r="O36" s="9">
        <v>0.87443130118289358</v>
      </c>
      <c r="P36" s="11">
        <v>1.4130071937172072E-2</v>
      </c>
      <c r="Q36" s="4">
        <v>566333.80884450779</v>
      </c>
      <c r="R36" s="73">
        <v>0.5371991249051371</v>
      </c>
      <c r="AB36" s="352"/>
      <c r="AC36" s="21" t="s">
        <v>2190</v>
      </c>
      <c r="AD36" s="21">
        <v>82</v>
      </c>
      <c r="AE36" s="21"/>
      <c r="AF36" s="21"/>
      <c r="AG36" s="22">
        <v>0.85037181847023657</v>
      </c>
    </row>
    <row r="37" spans="1:33" x14ac:dyDescent="0.2">
      <c r="A37" s="122" t="s">
        <v>2780</v>
      </c>
      <c r="B37" s="57" t="s">
        <v>2211</v>
      </c>
      <c r="C37" s="58">
        <v>8260</v>
      </c>
      <c r="D37" s="58">
        <v>820</v>
      </c>
      <c r="E37" s="58">
        <v>170</v>
      </c>
      <c r="F37" s="58">
        <v>30</v>
      </c>
      <c r="G37" s="4">
        <v>9280</v>
      </c>
      <c r="H37" s="11">
        <v>1.633227736712425E-2</v>
      </c>
      <c r="I37" s="9">
        <v>0.89008620689655171</v>
      </c>
      <c r="J37" s="9">
        <v>1.1065389848231535E-2</v>
      </c>
      <c r="K37" s="9"/>
      <c r="L37" s="122" t="s">
        <v>2779</v>
      </c>
      <c r="M37" s="57" t="s">
        <v>2188</v>
      </c>
      <c r="N37" s="11">
        <v>1.9306582189369939E-2</v>
      </c>
      <c r="O37" s="9">
        <v>0.9056517775752051</v>
      </c>
      <c r="P37" s="11">
        <v>1.2421835943460925E-2</v>
      </c>
      <c r="Q37" s="4">
        <v>483758.26251180359</v>
      </c>
      <c r="R37" s="73">
        <v>0.50694968780087213</v>
      </c>
      <c r="AB37" s="352"/>
      <c r="AC37" s="21" t="s">
        <v>2191</v>
      </c>
      <c r="AD37" s="21">
        <v>81</v>
      </c>
      <c r="AE37" s="21"/>
      <c r="AF37" s="21"/>
      <c r="AG37" s="22">
        <v>0.96394689973794134</v>
      </c>
    </row>
    <row r="38" spans="1:33" x14ac:dyDescent="0.2">
      <c r="A38" s="122" t="s">
        <v>2779</v>
      </c>
      <c r="B38" s="57" t="s">
        <v>2191</v>
      </c>
      <c r="C38" s="58">
        <v>16465</v>
      </c>
      <c r="D38" s="58">
        <v>2115</v>
      </c>
      <c r="E38" s="58">
        <v>495</v>
      </c>
      <c r="F38" s="58">
        <v>140</v>
      </c>
      <c r="G38" s="4">
        <v>19215</v>
      </c>
      <c r="H38" s="11">
        <v>3.3817317845828934E-2</v>
      </c>
      <c r="I38" s="9">
        <v>0.8568826437678897</v>
      </c>
      <c r="J38" s="9">
        <v>6.9609991917362127E-2</v>
      </c>
      <c r="K38" s="9"/>
      <c r="L38" s="122" t="s">
        <v>2268</v>
      </c>
      <c r="M38" s="57" t="s">
        <v>2196</v>
      </c>
      <c r="N38" s="11">
        <v>1.7414642731432593E-2</v>
      </c>
      <c r="O38" s="9">
        <v>0.87771601819100553</v>
      </c>
      <c r="P38" s="11">
        <v>1.2086067439820592E-2</v>
      </c>
      <c r="Q38" s="4">
        <v>524116.09498680732</v>
      </c>
      <c r="R38" s="73">
        <v>0.99783723374820288</v>
      </c>
      <c r="AB38" s="352"/>
      <c r="AC38" s="21" t="s">
        <v>2181</v>
      </c>
      <c r="AD38" s="21">
        <v>78</v>
      </c>
      <c r="AE38" s="21"/>
      <c r="AF38" s="21"/>
      <c r="AG38" s="22">
        <v>1.0899981210526897</v>
      </c>
    </row>
    <row r="39" spans="1:33" x14ac:dyDescent="0.2">
      <c r="A39" s="122" t="s">
        <v>2268</v>
      </c>
      <c r="B39" s="57" t="s">
        <v>2212</v>
      </c>
      <c r="C39" s="58">
        <v>10685</v>
      </c>
      <c r="D39" s="58">
        <v>895</v>
      </c>
      <c r="E39" s="58">
        <v>175</v>
      </c>
      <c r="F39" s="58">
        <v>20</v>
      </c>
      <c r="G39" s="4">
        <v>11775</v>
      </c>
      <c r="H39" s="11">
        <v>2.0723336853220697E-2</v>
      </c>
      <c r="I39" s="9">
        <v>0.90743099787685777</v>
      </c>
      <c r="J39" s="9">
        <v>1.1428580750407178E-2</v>
      </c>
      <c r="K39" s="9"/>
      <c r="L39" s="122" t="s">
        <v>2780</v>
      </c>
      <c r="M39" s="57" t="s">
        <v>2207</v>
      </c>
      <c r="N39" s="11">
        <v>1.7353044702569518E-2</v>
      </c>
      <c r="O39" s="9">
        <v>0.88184584178498981</v>
      </c>
      <c r="P39" s="11">
        <v>1.2050581995413933E-2</v>
      </c>
      <c r="Q39" s="4">
        <v>536076.96419027261</v>
      </c>
      <c r="R39" s="73">
        <v>0.5548023992259834</v>
      </c>
      <c r="AB39" s="352"/>
      <c r="AC39" s="21" t="s">
        <v>2193</v>
      </c>
      <c r="AD39" s="21">
        <v>79</v>
      </c>
      <c r="AE39" s="21"/>
      <c r="AF39" s="21"/>
      <c r="AG39" s="22">
        <v>1.5818720913146584</v>
      </c>
    </row>
    <row r="40" spans="1:33" x14ac:dyDescent="0.2">
      <c r="A40" s="122" t="s">
        <v>2779</v>
      </c>
      <c r="B40" s="57" t="s">
        <v>2192</v>
      </c>
      <c r="C40" s="58">
        <v>17110</v>
      </c>
      <c r="D40" s="58">
        <v>1580</v>
      </c>
      <c r="E40" s="58">
        <v>290</v>
      </c>
      <c r="F40" s="58">
        <v>30</v>
      </c>
      <c r="G40" s="4">
        <v>19010</v>
      </c>
      <c r="H40" s="11">
        <v>3.3456529391059489E-2</v>
      </c>
      <c r="I40" s="9">
        <v>0.90005260389268804</v>
      </c>
      <c r="J40" s="9">
        <v>2.7052002723706777E-2</v>
      </c>
      <c r="K40" s="9"/>
      <c r="L40" s="122" t="s">
        <v>2780</v>
      </c>
      <c r="M40" s="57" t="s">
        <v>2211</v>
      </c>
      <c r="N40" s="11">
        <v>1.633227736712425E-2</v>
      </c>
      <c r="O40" s="9">
        <v>0.89008620689655171</v>
      </c>
      <c r="P40" s="11">
        <v>1.1065389848231535E-2</v>
      </c>
      <c r="Q40" s="4">
        <v>523295.45454545459</v>
      </c>
      <c r="R40" s="73">
        <v>0.57556459988738118</v>
      </c>
      <c r="AB40" s="352"/>
      <c r="AC40" s="21" t="s">
        <v>2180</v>
      </c>
      <c r="AD40" s="21">
        <v>60</v>
      </c>
      <c r="AE40" s="21"/>
      <c r="AF40" s="21"/>
      <c r="AG40" s="22">
        <v>1.9343933205482533</v>
      </c>
    </row>
    <row r="41" spans="1:33" x14ac:dyDescent="0.2">
      <c r="A41" s="122" t="s">
        <v>2779</v>
      </c>
      <c r="B41" s="61" t="s">
        <v>2193</v>
      </c>
      <c r="C41" s="62">
        <v>45730</v>
      </c>
      <c r="D41" s="62">
        <v>8755</v>
      </c>
      <c r="E41" s="62">
        <v>1755</v>
      </c>
      <c r="F41" s="62">
        <v>340</v>
      </c>
      <c r="G41" s="17">
        <v>56580</v>
      </c>
      <c r="H41" s="11">
        <v>9.9577613516367472E-2</v>
      </c>
      <c r="I41" s="9">
        <v>0.80823612583951931</v>
      </c>
      <c r="J41" s="9">
        <v>0.14579891880699244</v>
      </c>
      <c r="K41" s="9"/>
      <c r="L41" s="122" t="s">
        <v>2268</v>
      </c>
      <c r="M41" s="61" t="s">
        <v>2194</v>
      </c>
      <c r="N41" s="18">
        <v>1.3709961281239001E-2</v>
      </c>
      <c r="O41" s="79">
        <v>0.88318356867779202</v>
      </c>
      <c r="P41" s="18">
        <v>9.3654733729669482E-3</v>
      </c>
      <c r="Q41" s="17">
        <v>541055.51747772447</v>
      </c>
      <c r="R41" s="81">
        <v>0.45887710845095869</v>
      </c>
      <c r="AB41" s="353"/>
      <c r="AC41" s="16" t="s">
        <v>2182</v>
      </c>
      <c r="AD41" s="16">
        <v>74</v>
      </c>
      <c r="AE41" s="16"/>
      <c r="AF41" s="16"/>
      <c r="AG41" s="81">
        <v>1.9967363323863072</v>
      </c>
    </row>
    <row r="42" spans="1:33" x14ac:dyDescent="0.2">
      <c r="B42" s="63" t="s">
        <v>2216</v>
      </c>
      <c r="C42" s="64">
        <v>494625</v>
      </c>
      <c r="D42" s="64">
        <v>58575</v>
      </c>
      <c r="E42" s="64">
        <v>12735</v>
      </c>
      <c r="F42" s="64">
        <v>2265</v>
      </c>
      <c r="G42" s="75">
        <v>568200</v>
      </c>
      <c r="H42" s="76">
        <v>1</v>
      </c>
      <c r="I42" s="86">
        <v>0.87051214361140439</v>
      </c>
      <c r="J42" s="86"/>
    </row>
    <row r="43" spans="1:33" x14ac:dyDescent="0.2">
      <c r="M43" s="186" t="s">
        <v>2716</v>
      </c>
      <c r="N43" s="187">
        <v>0.26445793734600492</v>
      </c>
      <c r="O43" s="187">
        <v>0.88821384433627615</v>
      </c>
      <c r="P43" s="187">
        <v>0.18323874057901623</v>
      </c>
    </row>
    <row r="44" spans="1:33" x14ac:dyDescent="0.2">
      <c r="B44" s="349" t="s">
        <v>2233</v>
      </c>
      <c r="C44" s="349"/>
      <c r="D44" s="349"/>
      <c r="E44" s="349"/>
      <c r="F44" s="349"/>
      <c r="G44" s="349"/>
      <c r="M44" s="181" t="s">
        <v>2779</v>
      </c>
      <c r="N44" s="182">
        <v>0.48013023583245334</v>
      </c>
      <c r="O44" s="182">
        <v>0.8478978043326858</v>
      </c>
      <c r="P44" s="182">
        <v>0.62317611960127284</v>
      </c>
      <c r="Q44" s="53">
        <v>974488.67540200462</v>
      </c>
      <c r="R44" s="183">
        <v>1.0322612565152656</v>
      </c>
    </row>
    <row r="45" spans="1:33" x14ac:dyDescent="0.2">
      <c r="B45" s="349"/>
      <c r="C45" s="349"/>
      <c r="D45" s="349"/>
      <c r="E45" s="349"/>
      <c r="F45" s="349"/>
      <c r="G45" s="349"/>
      <c r="M45" s="184" t="s">
        <v>2268</v>
      </c>
      <c r="N45" s="27">
        <v>0.19682330165434705</v>
      </c>
      <c r="O45" s="27">
        <v>0.89247552197433722</v>
      </c>
      <c r="P45" s="27">
        <v>0.12312430840003513</v>
      </c>
      <c r="Q45" s="26">
        <v>469669.48173486762</v>
      </c>
      <c r="R45" s="22">
        <v>0.60584246065741387</v>
      </c>
    </row>
    <row r="46" spans="1:33" x14ac:dyDescent="0.2">
      <c r="B46" s="349"/>
      <c r="C46" s="349"/>
      <c r="D46" s="349"/>
      <c r="E46" s="349"/>
      <c r="F46" s="349"/>
      <c r="G46" s="349"/>
      <c r="M46" s="184" t="s">
        <v>2780</v>
      </c>
      <c r="N46" s="27">
        <v>0.11040126715945089</v>
      </c>
      <c r="O46" s="27">
        <v>0.89207715606567828</v>
      </c>
      <c r="P46" s="27">
        <v>7.3304510544570239E-2</v>
      </c>
      <c r="Q46" s="26">
        <v>498518.97137521522</v>
      </c>
      <c r="R46" s="22">
        <v>0.63163408934217113</v>
      </c>
    </row>
    <row r="47" spans="1:33" x14ac:dyDescent="0.2">
      <c r="B47" s="349"/>
      <c r="C47" s="349"/>
      <c r="D47" s="349"/>
      <c r="E47" s="349"/>
      <c r="F47" s="349"/>
      <c r="G47" s="349"/>
      <c r="M47" s="185" t="s">
        <v>2781</v>
      </c>
      <c r="N47" s="18">
        <v>0.21264519535374868</v>
      </c>
      <c r="O47" s="18">
        <v>0.89004758948893026</v>
      </c>
      <c r="P47" s="18">
        <v>0.18039506145412201</v>
      </c>
      <c r="Q47" s="17">
        <v>636933.54126350628</v>
      </c>
      <c r="R47" s="81">
        <v>0.69403014830406307</v>
      </c>
    </row>
    <row r="48" spans="1:33" ht="12.75" customHeight="1" x14ac:dyDescent="0.2">
      <c r="B48" s="349" t="s">
        <v>2234</v>
      </c>
      <c r="C48" s="349"/>
      <c r="D48" s="349"/>
      <c r="E48" s="349"/>
      <c r="F48" s="349"/>
      <c r="G48" s="349"/>
    </row>
    <row r="49" spans="2:7" x14ac:dyDescent="0.2">
      <c r="B49" s="349"/>
      <c r="C49" s="349"/>
      <c r="D49" s="349"/>
      <c r="E49" s="349"/>
      <c r="F49" s="349"/>
      <c r="G49" s="349"/>
    </row>
    <row r="50" spans="2:7" x14ac:dyDescent="0.2">
      <c r="B50" s="349"/>
      <c r="C50" s="349"/>
      <c r="D50" s="349"/>
      <c r="E50" s="349"/>
      <c r="F50" s="349"/>
      <c r="G50" s="349"/>
    </row>
    <row r="51" spans="2:7" x14ac:dyDescent="0.2">
      <c r="B51" s="349"/>
      <c r="C51" s="349"/>
      <c r="D51" s="349"/>
      <c r="E51" s="349"/>
      <c r="F51" s="349"/>
      <c r="G51" s="349"/>
    </row>
    <row r="52" spans="2:7" x14ac:dyDescent="0.2">
      <c r="B52" s="349"/>
      <c r="C52" s="349"/>
      <c r="D52" s="349"/>
      <c r="E52" s="349"/>
      <c r="F52" s="349"/>
      <c r="G52" s="349"/>
    </row>
    <row r="53" spans="2:7" x14ac:dyDescent="0.2">
      <c r="B53" s="349"/>
      <c r="C53" s="349"/>
      <c r="D53" s="349"/>
      <c r="E53" s="349"/>
      <c r="F53" s="349"/>
      <c r="G53" s="349"/>
    </row>
    <row r="54" spans="2:7" x14ac:dyDescent="0.2">
      <c r="B54" s="349"/>
      <c r="C54" s="349"/>
      <c r="D54" s="349"/>
      <c r="E54" s="349"/>
      <c r="F54" s="349"/>
      <c r="G54" s="349"/>
    </row>
  </sheetData>
  <mergeCells count="6">
    <mergeCell ref="B44:G47"/>
    <mergeCell ref="B48:G54"/>
    <mergeCell ref="AB9:AB15"/>
    <mergeCell ref="AB16:AB20"/>
    <mergeCell ref="AB21:AB29"/>
    <mergeCell ref="AB30:AB4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70"/>
  <sheetViews>
    <sheetView topLeftCell="A28" zoomScale="90" zoomScaleNormal="90" workbookViewId="0">
      <selection activeCell="F35" sqref="F35"/>
    </sheetView>
  </sheetViews>
  <sheetFormatPr defaultRowHeight="12.75" x14ac:dyDescent="0.2"/>
  <cols>
    <col min="1" max="1" width="10.7109375" style="1" customWidth="1"/>
    <col min="2" max="2" width="22.140625" style="1" bestFit="1" customWidth="1"/>
    <col min="3" max="6" width="14.85546875" style="1" customWidth="1"/>
    <col min="7" max="7" width="16.140625" style="1" customWidth="1"/>
    <col min="8" max="21" width="14.85546875" style="1" customWidth="1"/>
    <col min="22" max="22" width="15.140625" style="1" customWidth="1"/>
    <col min="23" max="16384" width="9.140625" style="1"/>
  </cols>
  <sheetData>
    <row r="1" spans="1:22" x14ac:dyDescent="0.2">
      <c r="B1" s="256" t="s">
        <v>2810</v>
      </c>
    </row>
    <row r="2" spans="1:22" ht="13.5" thickBot="1" x14ac:dyDescent="0.25">
      <c r="B2" s="122">
        <v>1</v>
      </c>
      <c r="C2" s="122">
        <v>2</v>
      </c>
      <c r="D2" s="122">
        <v>3</v>
      </c>
      <c r="E2" s="122">
        <v>4</v>
      </c>
      <c r="F2" s="122">
        <v>5</v>
      </c>
      <c r="G2" s="122">
        <v>6</v>
      </c>
      <c r="H2" s="122">
        <v>7</v>
      </c>
      <c r="I2" s="122">
        <v>8</v>
      </c>
      <c r="J2" s="122">
        <v>9</v>
      </c>
      <c r="K2" s="122">
        <v>10</v>
      </c>
      <c r="L2" s="122">
        <v>11</v>
      </c>
      <c r="M2" s="122">
        <v>12</v>
      </c>
      <c r="N2" s="122">
        <v>13</v>
      </c>
      <c r="O2" s="122">
        <v>14</v>
      </c>
      <c r="P2" s="122">
        <v>15</v>
      </c>
      <c r="Q2" s="122">
        <v>16</v>
      </c>
      <c r="R2" s="122">
        <v>17</v>
      </c>
      <c r="S2" s="122">
        <v>18</v>
      </c>
      <c r="T2" s="122">
        <v>19</v>
      </c>
      <c r="U2" s="122">
        <v>20</v>
      </c>
    </row>
    <row r="3" spans="1:22" ht="39" thickBot="1" x14ac:dyDescent="0.25">
      <c r="B3" s="123"/>
      <c r="C3" s="124" t="s">
        <v>2783</v>
      </c>
      <c r="D3" s="125" t="s">
        <v>2788</v>
      </c>
      <c r="E3" s="125" t="s">
        <v>2036</v>
      </c>
      <c r="F3" s="125" t="s">
        <v>2787</v>
      </c>
      <c r="G3" s="125" t="s">
        <v>2789</v>
      </c>
      <c r="H3" s="125" t="s">
        <v>1978</v>
      </c>
      <c r="I3" s="125" t="s">
        <v>2790</v>
      </c>
      <c r="J3" s="125" t="s">
        <v>2791</v>
      </c>
      <c r="K3" s="125" t="s">
        <v>2792</v>
      </c>
      <c r="L3" s="125" t="s">
        <v>2793</v>
      </c>
      <c r="M3" s="197" t="s">
        <v>2794</v>
      </c>
      <c r="N3" s="125" t="s">
        <v>2795</v>
      </c>
      <c r="O3" s="125" t="s">
        <v>2796</v>
      </c>
      <c r="P3" s="125" t="s">
        <v>2797</v>
      </c>
      <c r="Q3" s="125" t="s">
        <v>2798</v>
      </c>
      <c r="R3" s="125" t="s">
        <v>2005</v>
      </c>
      <c r="S3" s="125" t="s">
        <v>2799</v>
      </c>
      <c r="T3" s="125" t="s">
        <v>2800</v>
      </c>
      <c r="U3" s="126" t="s">
        <v>2801</v>
      </c>
      <c r="V3" s="127" t="s">
        <v>2784</v>
      </c>
    </row>
    <row r="4" spans="1:22" x14ac:dyDescent="0.2">
      <c r="A4" s="122" t="s">
        <v>2268</v>
      </c>
      <c r="B4" s="128" t="s">
        <v>2194</v>
      </c>
      <c r="C4" s="129">
        <v>2153838.7126143761</v>
      </c>
      <c r="D4" s="130">
        <v>0</v>
      </c>
      <c r="E4" s="130">
        <v>732070514.74766207</v>
      </c>
      <c r="F4" s="130">
        <v>119822275.6700457</v>
      </c>
      <c r="G4" s="130">
        <v>1030890106.0406063</v>
      </c>
      <c r="H4" s="130">
        <v>1153253743.6486392</v>
      </c>
      <c r="I4" s="130">
        <v>6578852211.0762129</v>
      </c>
      <c r="J4" s="130">
        <v>2162068494.2228565</v>
      </c>
      <c r="K4" s="130">
        <v>280213792.21772832</v>
      </c>
      <c r="L4" s="130">
        <v>642032406.40265787</v>
      </c>
      <c r="M4" s="198">
        <v>789975962.41040123</v>
      </c>
      <c r="N4" s="130">
        <v>136383908.60190144</v>
      </c>
      <c r="O4" s="130">
        <v>861213176.52808881</v>
      </c>
      <c r="P4" s="130">
        <v>886581816.14840972</v>
      </c>
      <c r="Q4" s="130">
        <v>0</v>
      </c>
      <c r="R4" s="130">
        <v>61779737.14234139</v>
      </c>
      <c r="S4" s="130">
        <v>328456737.46956497</v>
      </c>
      <c r="T4" s="130">
        <v>168728006.6501312</v>
      </c>
      <c r="U4" s="131">
        <v>152130572.29558504</v>
      </c>
      <c r="V4" s="132">
        <v>16086607299.985447</v>
      </c>
    </row>
    <row r="5" spans="1:22" x14ac:dyDescent="0.2">
      <c r="A5" s="122" t="s">
        <v>2781</v>
      </c>
      <c r="B5" s="133" t="s">
        <v>2195</v>
      </c>
      <c r="C5" s="134">
        <v>11853011.335184596</v>
      </c>
      <c r="D5" s="135">
        <v>4127815.5374125554</v>
      </c>
      <c r="E5" s="135">
        <v>1752451318.6586218</v>
      </c>
      <c r="F5" s="135">
        <v>179733413.50506857</v>
      </c>
      <c r="G5" s="135">
        <v>808029251.57444286</v>
      </c>
      <c r="H5" s="135">
        <v>3529896391.1252947</v>
      </c>
      <c r="I5" s="135">
        <v>18232730307.620575</v>
      </c>
      <c r="J5" s="135">
        <v>2084962781.6386216</v>
      </c>
      <c r="K5" s="135">
        <v>837554305.80267084</v>
      </c>
      <c r="L5" s="135">
        <v>3949049447.8227963</v>
      </c>
      <c r="M5" s="199">
        <v>4974262648.1192102</v>
      </c>
      <c r="N5" s="135">
        <v>2274352800.2047591</v>
      </c>
      <c r="O5" s="135">
        <v>5308501346.0217848</v>
      </c>
      <c r="P5" s="135">
        <v>3156094788.9598575</v>
      </c>
      <c r="Q5" s="135">
        <v>0</v>
      </c>
      <c r="R5" s="135">
        <v>185617027.03111169</v>
      </c>
      <c r="S5" s="135">
        <v>774591248.99865961</v>
      </c>
      <c r="T5" s="135">
        <v>1549799695.6092191</v>
      </c>
      <c r="U5" s="136">
        <v>605990893.78331494</v>
      </c>
      <c r="V5" s="137">
        <v>50219598493.348602</v>
      </c>
    </row>
    <row r="6" spans="1:22" x14ac:dyDescent="0.2">
      <c r="A6" s="122" t="s">
        <v>2268</v>
      </c>
      <c r="B6" s="133" t="s">
        <v>2196</v>
      </c>
      <c r="C6" s="134">
        <v>2153838.7126143761</v>
      </c>
      <c r="D6" s="135">
        <v>0</v>
      </c>
      <c r="E6" s="135">
        <v>1137541774.3187044</v>
      </c>
      <c r="F6" s="135">
        <v>59911137.835022852</v>
      </c>
      <c r="G6" s="135">
        <v>903262916.88929629</v>
      </c>
      <c r="H6" s="135">
        <v>1485709662.1304929</v>
      </c>
      <c r="I6" s="135">
        <v>6474454928.9658337</v>
      </c>
      <c r="J6" s="135">
        <v>1452770247.8183439</v>
      </c>
      <c r="K6" s="135">
        <v>448348251.00071222</v>
      </c>
      <c r="L6" s="135">
        <v>1225970877.575665</v>
      </c>
      <c r="M6" s="199">
        <v>1696826333.551873</v>
      </c>
      <c r="N6" s="135">
        <v>204053646.36110321</v>
      </c>
      <c r="O6" s="135">
        <v>1660419355.7342727</v>
      </c>
      <c r="P6" s="135">
        <v>1101232949.9459674</v>
      </c>
      <c r="Q6" s="135">
        <v>902224.76927651372</v>
      </c>
      <c r="R6" s="135">
        <v>67723494.837040886</v>
      </c>
      <c r="S6" s="135">
        <v>332143956.17025918</v>
      </c>
      <c r="T6" s="135">
        <v>320946601.67763889</v>
      </c>
      <c r="U6" s="136">
        <v>275390200.82651156</v>
      </c>
      <c r="V6" s="137">
        <v>18849762399.120625</v>
      </c>
    </row>
    <row r="7" spans="1:22" x14ac:dyDescent="0.2">
      <c r="A7" s="122" t="s">
        <v>2781</v>
      </c>
      <c r="B7" s="133" t="s">
        <v>2197</v>
      </c>
      <c r="C7" s="134">
        <v>0</v>
      </c>
      <c r="D7" s="135">
        <v>0</v>
      </c>
      <c r="E7" s="135">
        <v>1661334175.070471</v>
      </c>
      <c r="F7" s="135">
        <v>135497183.03760579</v>
      </c>
      <c r="G7" s="135">
        <v>292492703.32312351</v>
      </c>
      <c r="H7" s="135">
        <v>2065816868.1150386</v>
      </c>
      <c r="I7" s="135">
        <v>14819288033.161577</v>
      </c>
      <c r="J7" s="135">
        <v>2778271719.5365973</v>
      </c>
      <c r="K7" s="135">
        <v>759065157.40008044</v>
      </c>
      <c r="L7" s="135">
        <v>3525064309.7863717</v>
      </c>
      <c r="M7" s="199">
        <v>2464442455.9781623</v>
      </c>
      <c r="N7" s="135">
        <v>785301330.91936302</v>
      </c>
      <c r="O7" s="135">
        <v>2823044138.6813765</v>
      </c>
      <c r="P7" s="135">
        <v>1961454740.7849035</v>
      </c>
      <c r="Q7" s="135">
        <v>902224.76927651372</v>
      </c>
      <c r="R7" s="135">
        <v>99270176.982689828</v>
      </c>
      <c r="S7" s="135">
        <v>472304339.79573071</v>
      </c>
      <c r="T7" s="135">
        <v>1042175641.2984488</v>
      </c>
      <c r="U7" s="136">
        <v>377708337.68907142</v>
      </c>
      <c r="V7" s="137">
        <v>36063433536.329887</v>
      </c>
    </row>
    <row r="8" spans="1:22" x14ac:dyDescent="0.2">
      <c r="A8" s="122" t="s">
        <v>2268</v>
      </c>
      <c r="B8" s="133" t="s">
        <v>2198</v>
      </c>
      <c r="C8" s="134">
        <v>22622204.898256477</v>
      </c>
      <c r="D8" s="135">
        <v>0</v>
      </c>
      <c r="E8" s="135">
        <v>1382343673.8478868</v>
      </c>
      <c r="F8" s="135">
        <v>0</v>
      </c>
      <c r="G8" s="135">
        <v>664759419.96026719</v>
      </c>
      <c r="H8" s="135">
        <v>1965924120.3226063</v>
      </c>
      <c r="I8" s="135">
        <v>11263024938.141911</v>
      </c>
      <c r="J8" s="135">
        <v>1073675577.0715554</v>
      </c>
      <c r="K8" s="135">
        <v>675354040.18705988</v>
      </c>
      <c r="L8" s="135">
        <v>2878866734.2112074</v>
      </c>
      <c r="M8" s="199">
        <v>3756215029.8470321</v>
      </c>
      <c r="N8" s="135">
        <v>498539819.13233215</v>
      </c>
      <c r="O8" s="135">
        <v>3946828161.5542159</v>
      </c>
      <c r="P8" s="135">
        <v>2018647646.3934326</v>
      </c>
      <c r="Q8" s="135">
        <v>902224.76927651372</v>
      </c>
      <c r="R8" s="135">
        <v>122867939.97043732</v>
      </c>
      <c r="S8" s="135">
        <v>563502709.36387789</v>
      </c>
      <c r="T8" s="135">
        <v>1069714901.169487</v>
      </c>
      <c r="U8" s="136">
        <v>480737080.53354937</v>
      </c>
      <c r="V8" s="137">
        <v>32384526221.374386</v>
      </c>
    </row>
    <row r="9" spans="1:22" x14ac:dyDescent="0.2">
      <c r="A9" s="122" t="s">
        <v>2779</v>
      </c>
      <c r="B9" s="133" t="s">
        <v>2181</v>
      </c>
      <c r="C9" s="134">
        <v>10348645.695816454</v>
      </c>
      <c r="D9" s="135">
        <v>4127815.5374125554</v>
      </c>
      <c r="E9" s="135">
        <v>3068796482.5875497</v>
      </c>
      <c r="F9" s="135">
        <v>958578205.36036563</v>
      </c>
      <c r="G9" s="135">
        <v>509168386.57132256</v>
      </c>
      <c r="H9" s="135">
        <v>1899554089.3119075</v>
      </c>
      <c r="I9" s="135">
        <v>18018397378.203346</v>
      </c>
      <c r="J9" s="135">
        <v>1796697227.8128955</v>
      </c>
      <c r="K9" s="135">
        <v>1920348956.7007136</v>
      </c>
      <c r="L9" s="135">
        <v>10277083056.056273</v>
      </c>
      <c r="M9" s="199">
        <v>8530563672.4991207</v>
      </c>
      <c r="N9" s="135">
        <v>1639346940.6503301</v>
      </c>
      <c r="O9" s="135">
        <v>13019898830.043221</v>
      </c>
      <c r="P9" s="135">
        <v>5169436656.2802534</v>
      </c>
      <c r="Q9" s="135">
        <v>0</v>
      </c>
      <c r="R9" s="135">
        <v>295810362.63570368</v>
      </c>
      <c r="S9" s="135">
        <v>706094415.58298862</v>
      </c>
      <c r="T9" s="135">
        <v>4414470846.6144819</v>
      </c>
      <c r="U9" s="136">
        <v>884449528.93970835</v>
      </c>
      <c r="V9" s="137">
        <v>73123171497.08342</v>
      </c>
    </row>
    <row r="10" spans="1:22" x14ac:dyDescent="0.2">
      <c r="A10" s="122" t="s">
        <v>2779</v>
      </c>
      <c r="B10" s="133" t="s">
        <v>2180</v>
      </c>
      <c r="C10" s="134">
        <v>4307677.4252287522</v>
      </c>
      <c r="D10" s="135">
        <v>347140862.58305424</v>
      </c>
      <c r="E10" s="135">
        <v>739911433.50243473</v>
      </c>
      <c r="F10" s="135">
        <v>5587410726.0246849</v>
      </c>
      <c r="G10" s="135">
        <v>535608870.31300735</v>
      </c>
      <c r="H10" s="135">
        <v>1055266649.801702</v>
      </c>
      <c r="I10" s="135">
        <v>9205820191.5869789</v>
      </c>
      <c r="J10" s="135">
        <v>1631934763.8778882</v>
      </c>
      <c r="K10" s="135">
        <v>1024614138.5056171</v>
      </c>
      <c r="L10" s="135">
        <v>2897608856.6783533</v>
      </c>
      <c r="M10" s="199">
        <v>44179817752.132561</v>
      </c>
      <c r="N10" s="135">
        <v>1163543124.0904491</v>
      </c>
      <c r="O10" s="135">
        <v>10030282071.962961</v>
      </c>
      <c r="P10" s="135">
        <v>7340400519.2149916</v>
      </c>
      <c r="Q10" s="135">
        <v>0</v>
      </c>
      <c r="R10" s="135">
        <v>102399094.48784153</v>
      </c>
      <c r="S10" s="135">
        <v>200479856.44692338</v>
      </c>
      <c r="T10" s="135">
        <v>1181531269.7004082</v>
      </c>
      <c r="U10" s="136">
        <v>506953020.48594218</v>
      </c>
      <c r="V10" s="137">
        <v>87735030878.821045</v>
      </c>
    </row>
    <row r="11" spans="1:22" x14ac:dyDescent="0.2">
      <c r="A11" s="122" t="s">
        <v>2780</v>
      </c>
      <c r="B11" s="133" t="s">
        <v>2199</v>
      </c>
      <c r="C11" s="134">
        <v>1733290.8453589473</v>
      </c>
      <c r="D11" s="135">
        <v>0</v>
      </c>
      <c r="E11" s="135">
        <v>1262704190.9399626</v>
      </c>
      <c r="F11" s="135">
        <v>239644551.34009141</v>
      </c>
      <c r="G11" s="135">
        <v>283218222.54025453</v>
      </c>
      <c r="H11" s="135">
        <v>1954869681.0215662</v>
      </c>
      <c r="I11" s="135">
        <v>10492797068.303244</v>
      </c>
      <c r="J11" s="135">
        <v>1895598304.7983048</v>
      </c>
      <c r="K11" s="135">
        <v>861114544.90415239</v>
      </c>
      <c r="L11" s="135">
        <v>2552979825.406733</v>
      </c>
      <c r="M11" s="199">
        <v>3116320480.1578131</v>
      </c>
      <c r="N11" s="135">
        <v>527995011.17417109</v>
      </c>
      <c r="O11" s="135">
        <v>3274349315.7259631</v>
      </c>
      <c r="P11" s="135">
        <v>1847797546.2129543</v>
      </c>
      <c r="Q11" s="135">
        <v>0</v>
      </c>
      <c r="R11" s="135">
        <v>134424424.56816551</v>
      </c>
      <c r="S11" s="135">
        <v>672780273.60393488</v>
      </c>
      <c r="T11" s="135">
        <v>856369916.13465381</v>
      </c>
      <c r="U11" s="136">
        <v>406147041.86084133</v>
      </c>
      <c r="V11" s="137">
        <v>30380843689.53817</v>
      </c>
    </row>
    <row r="12" spans="1:22" x14ac:dyDescent="0.2">
      <c r="A12" s="122" t="s">
        <v>2781</v>
      </c>
      <c r="B12" s="133" t="s">
        <v>2200</v>
      </c>
      <c r="C12" s="134">
        <v>4492146.1738061635</v>
      </c>
      <c r="D12" s="135">
        <v>8177006.0169696342</v>
      </c>
      <c r="E12" s="135">
        <v>2100347682.8694475</v>
      </c>
      <c r="F12" s="135">
        <v>195408320.87262866</v>
      </c>
      <c r="G12" s="135">
        <v>294016063.81907338</v>
      </c>
      <c r="H12" s="135">
        <v>2111447209.9258709</v>
      </c>
      <c r="I12" s="135">
        <v>17556798439.013241</v>
      </c>
      <c r="J12" s="135">
        <v>2847388275.4664593</v>
      </c>
      <c r="K12" s="135">
        <v>824976125.10867</v>
      </c>
      <c r="L12" s="135">
        <v>4573927504.5189762</v>
      </c>
      <c r="M12" s="199">
        <v>2553747005.7802558</v>
      </c>
      <c r="N12" s="135">
        <v>752234124.09342241</v>
      </c>
      <c r="O12" s="135">
        <v>3827619423.6858072</v>
      </c>
      <c r="P12" s="135">
        <v>2501793145.2957344</v>
      </c>
      <c r="Q12" s="135">
        <v>0</v>
      </c>
      <c r="R12" s="135">
        <v>139496211.90553257</v>
      </c>
      <c r="S12" s="135">
        <v>524512296.2036792</v>
      </c>
      <c r="T12" s="135">
        <v>1339767362.2365444</v>
      </c>
      <c r="U12" s="136">
        <v>438305282.40460515</v>
      </c>
      <c r="V12" s="137">
        <v>42594453625.390724</v>
      </c>
    </row>
    <row r="13" spans="1:22" x14ac:dyDescent="0.2">
      <c r="A13" s="122" t="s">
        <v>2268</v>
      </c>
      <c r="B13" s="133" t="s">
        <v>2201</v>
      </c>
      <c r="C13" s="134">
        <v>9699172.6225702185</v>
      </c>
      <c r="D13" s="135">
        <v>0</v>
      </c>
      <c r="E13" s="135">
        <v>1468454991.4858801</v>
      </c>
      <c r="F13" s="135">
        <v>0</v>
      </c>
      <c r="G13" s="135">
        <v>521721719.4692837</v>
      </c>
      <c r="H13" s="135">
        <v>1780265022.3902271</v>
      </c>
      <c r="I13" s="135">
        <v>13142554443.102385</v>
      </c>
      <c r="J13" s="135">
        <v>2088544964.7387073</v>
      </c>
      <c r="K13" s="135">
        <v>592181327.89751041</v>
      </c>
      <c r="L13" s="135">
        <v>1873143052.7847931</v>
      </c>
      <c r="M13" s="199">
        <v>2455760919.0777888</v>
      </c>
      <c r="N13" s="135">
        <v>616333801.22121513</v>
      </c>
      <c r="O13" s="135">
        <v>2510436293.7835989</v>
      </c>
      <c r="P13" s="135">
        <v>1741219446.425046</v>
      </c>
      <c r="Q13" s="135">
        <v>0</v>
      </c>
      <c r="R13" s="135">
        <v>92172751.641383246</v>
      </c>
      <c r="S13" s="135">
        <v>533616039.75092769</v>
      </c>
      <c r="T13" s="135">
        <v>738859226.57798862</v>
      </c>
      <c r="U13" s="136">
        <v>375543214.31483209</v>
      </c>
      <c r="V13" s="137">
        <v>30540506387.284138</v>
      </c>
    </row>
    <row r="14" spans="1:22" x14ac:dyDescent="0.2">
      <c r="A14" s="122" t="s">
        <v>2268</v>
      </c>
      <c r="B14" s="133" t="s">
        <v>2202</v>
      </c>
      <c r="C14" s="134">
        <v>0</v>
      </c>
      <c r="D14" s="135">
        <v>0</v>
      </c>
      <c r="E14" s="135">
        <v>920974251.17947066</v>
      </c>
      <c r="F14" s="135">
        <v>0</v>
      </c>
      <c r="G14" s="135">
        <v>769267566.05798948</v>
      </c>
      <c r="H14" s="135">
        <v>1197697350.5821629</v>
      </c>
      <c r="I14" s="135">
        <v>5552993099.5655727</v>
      </c>
      <c r="J14" s="135">
        <v>1350056306.9970586</v>
      </c>
      <c r="K14" s="135">
        <v>543789047.42035007</v>
      </c>
      <c r="L14" s="135">
        <v>1950801491.7134223</v>
      </c>
      <c r="M14" s="199">
        <v>1287619439.5118549</v>
      </c>
      <c r="N14" s="135">
        <v>283107213.54380989</v>
      </c>
      <c r="O14" s="135">
        <v>2495942336.6571064</v>
      </c>
      <c r="P14" s="135">
        <v>1442402732.9029136</v>
      </c>
      <c r="Q14" s="135">
        <v>458419.28973724926</v>
      </c>
      <c r="R14" s="135">
        <v>99760500.073797002</v>
      </c>
      <c r="S14" s="135">
        <v>422387874.02326822</v>
      </c>
      <c r="T14" s="135">
        <v>850117916.83403718</v>
      </c>
      <c r="U14" s="136">
        <v>256494306.53061041</v>
      </c>
      <c r="V14" s="137">
        <v>19423869852.88316</v>
      </c>
    </row>
    <row r="15" spans="1:22" x14ac:dyDescent="0.2">
      <c r="A15" s="122" t="s">
        <v>2779</v>
      </c>
      <c r="B15" s="133" t="s">
        <v>2182</v>
      </c>
      <c r="C15" s="134">
        <v>2153838.7126143761</v>
      </c>
      <c r="D15" s="135">
        <v>4127815.5374125554</v>
      </c>
      <c r="E15" s="135">
        <v>1918098367.5701735</v>
      </c>
      <c r="F15" s="135">
        <v>479289102.68018281</v>
      </c>
      <c r="G15" s="135">
        <v>557204552.87064517</v>
      </c>
      <c r="H15" s="135">
        <v>1432659580.0565226</v>
      </c>
      <c r="I15" s="135">
        <v>10342766340.784565</v>
      </c>
      <c r="J15" s="135">
        <v>1020948480.426046</v>
      </c>
      <c r="K15" s="135">
        <v>905065101.7545948</v>
      </c>
      <c r="L15" s="135">
        <v>8070202249.046423</v>
      </c>
      <c r="M15" s="199">
        <v>3267332591.1125679</v>
      </c>
      <c r="N15" s="135">
        <v>1426000766.1307604</v>
      </c>
      <c r="O15" s="135">
        <v>6439406062.1809311</v>
      </c>
      <c r="P15" s="135">
        <v>2897183292.1266346</v>
      </c>
      <c r="Q15" s="135">
        <v>0</v>
      </c>
      <c r="R15" s="135">
        <v>149983996.13360912</v>
      </c>
      <c r="S15" s="135">
        <v>431974871.94216645</v>
      </c>
      <c r="T15" s="135">
        <v>2633033309.1917858</v>
      </c>
      <c r="U15" s="136">
        <v>402848165.01461756</v>
      </c>
      <c r="V15" s="137">
        <v>42380278483.272247</v>
      </c>
    </row>
    <row r="16" spans="1:22" x14ac:dyDescent="0.2">
      <c r="A16" s="122" t="s">
        <v>2781</v>
      </c>
      <c r="B16" s="133" t="s">
        <v>2183</v>
      </c>
      <c r="C16" s="134">
        <v>5207026.448764055</v>
      </c>
      <c r="D16" s="135">
        <v>0</v>
      </c>
      <c r="E16" s="135">
        <v>1041415874.7689977</v>
      </c>
      <c r="F16" s="135">
        <v>539200240.51520574</v>
      </c>
      <c r="G16" s="135">
        <v>116829347.87249106</v>
      </c>
      <c r="H16" s="135">
        <v>907704755.15527427</v>
      </c>
      <c r="I16" s="135">
        <v>9477880651.3005085</v>
      </c>
      <c r="J16" s="135">
        <v>675898310.08077419</v>
      </c>
      <c r="K16" s="135">
        <v>802497786.39435852</v>
      </c>
      <c r="L16" s="135">
        <v>4170844911.6863112</v>
      </c>
      <c r="M16" s="199">
        <v>3239641597.7164803</v>
      </c>
      <c r="N16" s="135">
        <v>561032110.03120708</v>
      </c>
      <c r="O16" s="135">
        <v>3971317162.2894645</v>
      </c>
      <c r="P16" s="135">
        <v>2251061701.4924722</v>
      </c>
      <c r="Q16" s="135">
        <v>0</v>
      </c>
      <c r="R16" s="135">
        <v>103085844.35770592</v>
      </c>
      <c r="S16" s="135">
        <v>360402124.8838495</v>
      </c>
      <c r="T16" s="135">
        <v>1624155293.3030229</v>
      </c>
      <c r="U16" s="136">
        <v>375740913.36474347</v>
      </c>
      <c r="V16" s="137">
        <v>30223915651.661629</v>
      </c>
    </row>
    <row r="17" spans="1:22" x14ac:dyDescent="0.2">
      <c r="A17" s="122" t="s">
        <v>2779</v>
      </c>
      <c r="B17" s="133" t="s">
        <v>2184</v>
      </c>
      <c r="C17" s="134">
        <v>2987780.5344380205</v>
      </c>
      <c r="D17" s="135">
        <v>0</v>
      </c>
      <c r="E17" s="135">
        <v>1407796538.6749878</v>
      </c>
      <c r="F17" s="135">
        <v>59911137.835022852</v>
      </c>
      <c r="G17" s="135">
        <v>286539663.22835171</v>
      </c>
      <c r="H17" s="135">
        <v>1284256163.6111836</v>
      </c>
      <c r="I17" s="135">
        <v>9347934226.3885651</v>
      </c>
      <c r="J17" s="135">
        <v>1179626443.4267476</v>
      </c>
      <c r="K17" s="135">
        <v>594086932.66762924</v>
      </c>
      <c r="L17" s="135">
        <v>3791217657.6074381</v>
      </c>
      <c r="M17" s="199">
        <v>1612517600.221035</v>
      </c>
      <c r="N17" s="135">
        <v>642167238.08678067</v>
      </c>
      <c r="O17" s="135">
        <v>2950921530.8993521</v>
      </c>
      <c r="P17" s="135">
        <v>1521552277.5038745</v>
      </c>
      <c r="Q17" s="135">
        <v>0</v>
      </c>
      <c r="R17" s="135">
        <v>93844661.615235239</v>
      </c>
      <c r="S17" s="135">
        <v>369097001.10861301</v>
      </c>
      <c r="T17" s="135">
        <v>1870761480.303987</v>
      </c>
      <c r="U17" s="136">
        <v>331998328.25922722</v>
      </c>
      <c r="V17" s="137">
        <v>27347216661.972469</v>
      </c>
    </row>
    <row r="18" spans="1:22" x14ac:dyDescent="0.2">
      <c r="A18" s="122" t="s">
        <v>2781</v>
      </c>
      <c r="B18" s="133" t="s">
        <v>2203</v>
      </c>
      <c r="C18" s="134">
        <v>2153838.7126143761</v>
      </c>
      <c r="D18" s="135">
        <v>0</v>
      </c>
      <c r="E18" s="135">
        <v>1034344994.728424</v>
      </c>
      <c r="F18" s="135">
        <v>0</v>
      </c>
      <c r="G18" s="135">
        <v>521489588.34609127</v>
      </c>
      <c r="H18" s="135">
        <v>2049217526.6696553</v>
      </c>
      <c r="I18" s="135">
        <v>11125437199.468714</v>
      </c>
      <c r="J18" s="135">
        <v>1913122770.1554179</v>
      </c>
      <c r="K18" s="135">
        <v>519774205.98577201</v>
      </c>
      <c r="L18" s="135">
        <v>2504653786.9065824</v>
      </c>
      <c r="M18" s="199">
        <v>3215975871.7348251</v>
      </c>
      <c r="N18" s="135">
        <v>969272010.11924613</v>
      </c>
      <c r="O18" s="135">
        <v>3366076350.8804779</v>
      </c>
      <c r="P18" s="135">
        <v>1875133699.2885561</v>
      </c>
      <c r="Q18" s="135">
        <v>0</v>
      </c>
      <c r="R18" s="135">
        <v>91546675.775500908</v>
      </c>
      <c r="S18" s="135">
        <v>441427131.56159651</v>
      </c>
      <c r="T18" s="135">
        <v>586306838.21556401</v>
      </c>
      <c r="U18" s="136">
        <v>319402229.66296905</v>
      </c>
      <c r="V18" s="137">
        <v>30535334718.212006</v>
      </c>
    </row>
    <row r="19" spans="1:22" x14ac:dyDescent="0.2">
      <c r="A19" s="122" t="s">
        <v>2268</v>
      </c>
      <c r="B19" s="133" t="s">
        <v>2204</v>
      </c>
      <c r="C19" s="134">
        <v>11668542.586607184</v>
      </c>
      <c r="D19" s="135">
        <v>0</v>
      </c>
      <c r="E19" s="135">
        <v>1281702166.9688807</v>
      </c>
      <c r="F19" s="135">
        <v>0</v>
      </c>
      <c r="G19" s="135">
        <v>666282780.45621705</v>
      </c>
      <c r="H19" s="135">
        <v>1854554106.7262857</v>
      </c>
      <c r="I19" s="135">
        <v>8000053233.7819662</v>
      </c>
      <c r="J19" s="135">
        <v>2379614380.2545719</v>
      </c>
      <c r="K19" s="135">
        <v>484732143.01887089</v>
      </c>
      <c r="L19" s="135">
        <v>917586542.32225776</v>
      </c>
      <c r="M19" s="199">
        <v>2194643134.3013673</v>
      </c>
      <c r="N19" s="135">
        <v>300682814.94223505</v>
      </c>
      <c r="O19" s="135">
        <v>1498589206.896137</v>
      </c>
      <c r="P19" s="135">
        <v>1214694330.9913118</v>
      </c>
      <c r="Q19" s="135">
        <v>0</v>
      </c>
      <c r="R19" s="135">
        <v>67381553.523660481</v>
      </c>
      <c r="S19" s="135">
        <v>378754867.99942714</v>
      </c>
      <c r="T19" s="135">
        <v>372460703.25668406</v>
      </c>
      <c r="U19" s="136">
        <v>276322029.74188548</v>
      </c>
      <c r="V19" s="137">
        <v>21899722537.768364</v>
      </c>
    </row>
    <row r="20" spans="1:22" x14ac:dyDescent="0.2">
      <c r="A20" s="122" t="s">
        <v>2781</v>
      </c>
      <c r="B20" s="133" t="s">
        <v>2205</v>
      </c>
      <c r="C20" s="134">
        <v>11019069.513360951</v>
      </c>
      <c r="D20" s="135">
        <v>0</v>
      </c>
      <c r="E20" s="135">
        <v>1472807450.5261235</v>
      </c>
      <c r="F20" s="135">
        <v>59911137.835022852</v>
      </c>
      <c r="G20" s="135">
        <v>792386609.11157703</v>
      </c>
      <c r="H20" s="135">
        <v>1800103356.0040965</v>
      </c>
      <c r="I20" s="135">
        <v>12184937962.693146</v>
      </c>
      <c r="J20" s="135">
        <v>4235792326.6479864</v>
      </c>
      <c r="K20" s="135">
        <v>754615754.30662596</v>
      </c>
      <c r="L20" s="135">
        <v>2293411210.2969551</v>
      </c>
      <c r="M20" s="199">
        <v>1932073899.2143159</v>
      </c>
      <c r="N20" s="135">
        <v>553853685.81255496</v>
      </c>
      <c r="O20" s="135">
        <v>2360303994.3474078</v>
      </c>
      <c r="P20" s="135">
        <v>2000870503.8479898</v>
      </c>
      <c r="Q20" s="135">
        <v>0</v>
      </c>
      <c r="R20" s="135">
        <v>88535289.78293854</v>
      </c>
      <c r="S20" s="135">
        <v>411006074.94530749</v>
      </c>
      <c r="T20" s="135">
        <v>613613718.88074481</v>
      </c>
      <c r="U20" s="136">
        <v>360695684.62578619</v>
      </c>
      <c r="V20" s="137">
        <v>31925937728.391941</v>
      </c>
    </row>
    <row r="21" spans="1:22" x14ac:dyDescent="0.2">
      <c r="A21" s="122" t="s">
        <v>2781</v>
      </c>
      <c r="B21" s="133" t="s">
        <v>2206</v>
      </c>
      <c r="C21" s="134">
        <v>8799823.5990349166</v>
      </c>
      <c r="D21" s="135">
        <v>0</v>
      </c>
      <c r="E21" s="135">
        <v>1173678093.4788117</v>
      </c>
      <c r="F21" s="135">
        <v>59911137.835022852</v>
      </c>
      <c r="G21" s="135">
        <v>663236059.46431732</v>
      </c>
      <c r="H21" s="135">
        <v>1208171285.6709948</v>
      </c>
      <c r="I21" s="135">
        <v>11570373952.369419</v>
      </c>
      <c r="J21" s="135">
        <v>3390735259.1854916</v>
      </c>
      <c r="K21" s="135">
        <v>685176043.77517617</v>
      </c>
      <c r="L21" s="135">
        <v>3555793036.4268785</v>
      </c>
      <c r="M21" s="199">
        <v>2084000987.0831025</v>
      </c>
      <c r="N21" s="135">
        <v>470136365.46811998</v>
      </c>
      <c r="O21" s="135">
        <v>2895793352.8397565</v>
      </c>
      <c r="P21" s="135">
        <v>1876383515.8661857</v>
      </c>
      <c r="Q21" s="135">
        <v>0</v>
      </c>
      <c r="R21" s="135">
        <v>96840414.172230318</v>
      </c>
      <c r="S21" s="135">
        <v>363997222.1090728</v>
      </c>
      <c r="T21" s="135">
        <v>1043527902.3247738</v>
      </c>
      <c r="U21" s="136">
        <v>313669658.58371961</v>
      </c>
      <c r="V21" s="137">
        <v>31460224110.25211</v>
      </c>
    </row>
    <row r="22" spans="1:22" x14ac:dyDescent="0.2">
      <c r="A22" s="122" t="s">
        <v>2779</v>
      </c>
      <c r="B22" s="133" t="s">
        <v>2185</v>
      </c>
      <c r="C22" s="134">
        <v>5141619.2470523966</v>
      </c>
      <c r="D22" s="135">
        <v>0</v>
      </c>
      <c r="E22" s="135">
        <v>1786898950.0200436</v>
      </c>
      <c r="F22" s="135">
        <v>554875147.88276577</v>
      </c>
      <c r="G22" s="135">
        <v>12321201.774768749</v>
      </c>
      <c r="H22" s="135">
        <v>1132380953.581424</v>
      </c>
      <c r="I22" s="135">
        <v>10443619055.71022</v>
      </c>
      <c r="J22" s="135">
        <v>1072242979.7565472</v>
      </c>
      <c r="K22" s="135">
        <v>1091553031.7406981</v>
      </c>
      <c r="L22" s="135">
        <v>7175772467.3475056</v>
      </c>
      <c r="M22" s="199">
        <v>6183929574.9843388</v>
      </c>
      <c r="N22" s="135">
        <v>797694615.26137531</v>
      </c>
      <c r="O22" s="135">
        <v>6819905295.9804649</v>
      </c>
      <c r="P22" s="135">
        <v>2866442519.0995283</v>
      </c>
      <c r="Q22" s="135">
        <v>0</v>
      </c>
      <c r="R22" s="135">
        <v>138607313.08700898</v>
      </c>
      <c r="S22" s="135">
        <v>474220512.81349427</v>
      </c>
      <c r="T22" s="135">
        <v>2464020087.8030686</v>
      </c>
      <c r="U22" s="136">
        <v>537735776.22081602</v>
      </c>
      <c r="V22" s="137">
        <v>43557361102.311111</v>
      </c>
    </row>
    <row r="23" spans="1:22" x14ac:dyDescent="0.2">
      <c r="A23" s="122" t="s">
        <v>2779</v>
      </c>
      <c r="B23" s="133" t="s">
        <v>2186</v>
      </c>
      <c r="C23" s="134">
        <v>13756974.097509902</v>
      </c>
      <c r="D23" s="135">
        <v>4127815.5374125554</v>
      </c>
      <c r="E23" s="135">
        <v>985875668.07217169</v>
      </c>
      <c r="F23" s="135">
        <v>359466827.01013714</v>
      </c>
      <c r="G23" s="135">
        <v>10797841.278818877</v>
      </c>
      <c r="H23" s="135">
        <v>1028569012.6506788</v>
      </c>
      <c r="I23" s="135">
        <v>10380109928.829737</v>
      </c>
      <c r="J23" s="135">
        <v>845247757.75788498</v>
      </c>
      <c r="K23" s="135">
        <v>1060677769.3184413</v>
      </c>
      <c r="L23" s="135">
        <v>2973403630.7394776</v>
      </c>
      <c r="M23" s="199">
        <v>6433469191.812993</v>
      </c>
      <c r="N23" s="135">
        <v>1039909896.6961614</v>
      </c>
      <c r="O23" s="135">
        <v>4265080660.1469679</v>
      </c>
      <c r="P23" s="135">
        <v>2441985647.5079803</v>
      </c>
      <c r="Q23" s="135">
        <v>0</v>
      </c>
      <c r="R23" s="135">
        <v>109108665.17478339</v>
      </c>
      <c r="S23" s="135">
        <v>377853342.94592303</v>
      </c>
      <c r="T23" s="135">
        <v>1673773409.5259564</v>
      </c>
      <c r="U23" s="136">
        <v>476080138.59802049</v>
      </c>
      <c r="V23" s="137">
        <v>34479294177.701057</v>
      </c>
    </row>
    <row r="24" spans="1:22" x14ac:dyDescent="0.2">
      <c r="A24" s="122" t="s">
        <v>2780</v>
      </c>
      <c r="B24" s="133" t="s">
        <v>2207</v>
      </c>
      <c r="C24" s="134">
        <v>5141619.2470523966</v>
      </c>
      <c r="D24" s="135">
        <v>0</v>
      </c>
      <c r="E24" s="135">
        <v>746231540.17438579</v>
      </c>
      <c r="F24" s="135">
        <v>59911137.835022852</v>
      </c>
      <c r="G24" s="135">
        <v>12321201.774768749</v>
      </c>
      <c r="H24" s="135">
        <v>813134939.83301163</v>
      </c>
      <c r="I24" s="135">
        <v>7137804460.1965542</v>
      </c>
      <c r="J24" s="135">
        <v>540396026.45695174</v>
      </c>
      <c r="K24" s="135">
        <v>426953693.32730293</v>
      </c>
      <c r="L24" s="135">
        <v>1989569883.8258557</v>
      </c>
      <c r="M24" s="199">
        <v>1644075374.9193597</v>
      </c>
      <c r="N24" s="135">
        <v>348204499.406322</v>
      </c>
      <c r="O24" s="135">
        <v>2523007346.0466275</v>
      </c>
      <c r="P24" s="135">
        <v>1270849656.8459663</v>
      </c>
      <c r="Q24" s="135">
        <v>0</v>
      </c>
      <c r="R24" s="135">
        <v>63110364.111848786</v>
      </c>
      <c r="S24" s="135">
        <v>289188264.82100683</v>
      </c>
      <c r="T24" s="135">
        <v>609705736.42811418</v>
      </c>
      <c r="U24" s="136">
        <v>266885102.61803472</v>
      </c>
      <c r="V24" s="137">
        <v>18746490847.868183</v>
      </c>
    </row>
    <row r="25" spans="1:22" x14ac:dyDescent="0.2">
      <c r="A25" s="122" t="s">
        <v>2779</v>
      </c>
      <c r="B25" s="133" t="s">
        <v>2187</v>
      </c>
      <c r="C25" s="134">
        <v>0</v>
      </c>
      <c r="D25" s="135">
        <v>0</v>
      </c>
      <c r="E25" s="135">
        <v>964352105.52180707</v>
      </c>
      <c r="F25" s="135">
        <v>179733413.50506857</v>
      </c>
      <c r="G25" s="135">
        <v>164865514.17181361</v>
      </c>
      <c r="H25" s="135">
        <v>928697126.5521518</v>
      </c>
      <c r="I25" s="135">
        <v>7191893247.2482319</v>
      </c>
      <c r="J25" s="135">
        <v>965761507.82756591</v>
      </c>
      <c r="K25" s="135">
        <v>966223304.38051939</v>
      </c>
      <c r="L25" s="135">
        <v>5011195749.4547863</v>
      </c>
      <c r="M25" s="199">
        <v>2581037648.7404008</v>
      </c>
      <c r="N25" s="135">
        <v>611184027.23174977</v>
      </c>
      <c r="O25" s="135">
        <v>4355310728.5541086</v>
      </c>
      <c r="P25" s="135">
        <v>2296029290.7672949</v>
      </c>
      <c r="Q25" s="135">
        <v>0</v>
      </c>
      <c r="R25" s="135">
        <v>113489392.2976362</v>
      </c>
      <c r="S25" s="135">
        <v>510599895.39888108</v>
      </c>
      <c r="T25" s="135">
        <v>1950969326.9383001</v>
      </c>
      <c r="U25" s="136">
        <v>438513866.21725655</v>
      </c>
      <c r="V25" s="137">
        <v>29229856144.807579</v>
      </c>
    </row>
    <row r="26" spans="1:22" x14ac:dyDescent="0.2">
      <c r="A26" s="122" t="s">
        <v>2779</v>
      </c>
      <c r="B26" s="133" t="s">
        <v>2188</v>
      </c>
      <c r="C26" s="134">
        <v>2153838.7126143761</v>
      </c>
      <c r="D26" s="135">
        <v>0</v>
      </c>
      <c r="E26" s="135">
        <v>887713279.23971391</v>
      </c>
      <c r="F26" s="135">
        <v>0</v>
      </c>
      <c r="G26" s="135">
        <v>652438218.18549836</v>
      </c>
      <c r="H26" s="135">
        <v>851640147.88680243</v>
      </c>
      <c r="I26" s="135">
        <v>5479687675.0439396</v>
      </c>
      <c r="J26" s="135">
        <v>949095463.21223497</v>
      </c>
      <c r="K26" s="135">
        <v>604448572.31235301</v>
      </c>
      <c r="L26" s="135">
        <v>2865489795.2265606</v>
      </c>
      <c r="M26" s="199">
        <v>1347420954.4477496</v>
      </c>
      <c r="N26" s="135">
        <v>258811535.88360828</v>
      </c>
      <c r="O26" s="135">
        <v>2641215102.6642804</v>
      </c>
      <c r="P26" s="135">
        <v>1284905018.3028762</v>
      </c>
      <c r="Q26" s="135">
        <v>0</v>
      </c>
      <c r="R26" s="135">
        <v>90361794.157244965</v>
      </c>
      <c r="S26" s="135">
        <v>439917142.10304099</v>
      </c>
      <c r="T26" s="135">
        <v>1262531605.6302826</v>
      </c>
      <c r="U26" s="136">
        <v>276321689.35399187</v>
      </c>
      <c r="V26" s="137">
        <v>19894151832.362797</v>
      </c>
    </row>
    <row r="27" spans="1:22" x14ac:dyDescent="0.2">
      <c r="A27" s="122" t="s">
        <v>2780</v>
      </c>
      <c r="B27" s="133" t="s">
        <v>2208</v>
      </c>
      <c r="C27" s="134">
        <v>4557553.3755178228</v>
      </c>
      <c r="D27" s="135">
        <v>0</v>
      </c>
      <c r="E27" s="135">
        <v>1086685191.6407986</v>
      </c>
      <c r="F27" s="135">
        <v>59911137.835022852</v>
      </c>
      <c r="G27" s="135">
        <v>154067672.89299473</v>
      </c>
      <c r="H27" s="135">
        <v>1265038378.1987507</v>
      </c>
      <c r="I27" s="135">
        <v>7961488108.5215178</v>
      </c>
      <c r="J27" s="135">
        <v>1150535944.3775158</v>
      </c>
      <c r="K27" s="135">
        <v>453551654.78086805</v>
      </c>
      <c r="L27" s="135">
        <v>2232205744.1161423</v>
      </c>
      <c r="M27" s="199">
        <v>1793943570.7202263</v>
      </c>
      <c r="N27" s="135">
        <v>425690199.41476053</v>
      </c>
      <c r="O27" s="135">
        <v>3147851017.3870392</v>
      </c>
      <c r="P27" s="135">
        <v>1819734493.9677975</v>
      </c>
      <c r="Q27" s="135">
        <v>0</v>
      </c>
      <c r="R27" s="135">
        <v>91824404.834189266</v>
      </c>
      <c r="S27" s="135">
        <v>364893813.79074919</v>
      </c>
      <c r="T27" s="135">
        <v>762863822.58521652</v>
      </c>
      <c r="U27" s="136">
        <v>321780602.07865667</v>
      </c>
      <c r="V27" s="137">
        <v>23096623310.517761</v>
      </c>
    </row>
    <row r="28" spans="1:22" x14ac:dyDescent="0.2">
      <c r="A28" s="122" t="s">
        <v>2268</v>
      </c>
      <c r="B28" s="133" t="s">
        <v>2189</v>
      </c>
      <c r="C28" s="134">
        <v>2153838.7126143761</v>
      </c>
      <c r="D28" s="135">
        <v>0</v>
      </c>
      <c r="E28" s="135">
        <v>1011588680.7455075</v>
      </c>
      <c r="F28" s="135">
        <v>179733413.50506857</v>
      </c>
      <c r="G28" s="135">
        <v>886096913.93048048</v>
      </c>
      <c r="H28" s="135">
        <v>1588026379.1550119</v>
      </c>
      <c r="I28" s="135">
        <v>9855287104.0821285</v>
      </c>
      <c r="J28" s="135">
        <v>2192461824.7856736</v>
      </c>
      <c r="K28" s="135">
        <v>607885745.20009363</v>
      </c>
      <c r="L28" s="135">
        <v>1839562695.047266</v>
      </c>
      <c r="M28" s="199">
        <v>2110860579.8346589</v>
      </c>
      <c r="N28" s="135">
        <v>393632447.5073275</v>
      </c>
      <c r="O28" s="135">
        <v>1920256479.777276</v>
      </c>
      <c r="P28" s="135">
        <v>2197598839.2678585</v>
      </c>
      <c r="Q28" s="135">
        <v>0</v>
      </c>
      <c r="R28" s="135">
        <v>105108371.60334301</v>
      </c>
      <c r="S28" s="135">
        <v>393244014.84427971</v>
      </c>
      <c r="T28" s="135">
        <v>462069740.43422258</v>
      </c>
      <c r="U28" s="136">
        <v>261038227.04961962</v>
      </c>
      <c r="V28" s="137">
        <v>26006605295.48243</v>
      </c>
    </row>
    <row r="29" spans="1:22" x14ac:dyDescent="0.2">
      <c r="A29" s="122" t="s">
        <v>2268</v>
      </c>
      <c r="B29" s="133" t="s">
        <v>2209</v>
      </c>
      <c r="C29" s="134">
        <v>3658204.35198252</v>
      </c>
      <c r="D29" s="135">
        <v>8177006.0169696342</v>
      </c>
      <c r="E29" s="135">
        <v>1151173901.4497859</v>
      </c>
      <c r="F29" s="135">
        <v>255319458.7076515</v>
      </c>
      <c r="G29" s="135">
        <v>270897020.76548576</v>
      </c>
      <c r="H29" s="135">
        <v>1852107208.7752891</v>
      </c>
      <c r="I29" s="135">
        <v>9821184585.7580643</v>
      </c>
      <c r="J29" s="135">
        <v>1915356123.6539035</v>
      </c>
      <c r="K29" s="135">
        <v>548264307.97678101</v>
      </c>
      <c r="L29" s="135">
        <v>2358704741.187007</v>
      </c>
      <c r="M29" s="199">
        <v>2390489279.440805</v>
      </c>
      <c r="N29" s="135">
        <v>600824263.31501007</v>
      </c>
      <c r="O29" s="135">
        <v>2838294221.5848579</v>
      </c>
      <c r="P29" s="135">
        <v>1655184388.5350683</v>
      </c>
      <c r="Q29" s="135">
        <v>0</v>
      </c>
      <c r="R29" s="135">
        <v>116824070.8489856</v>
      </c>
      <c r="S29" s="135">
        <v>559793091.27353442</v>
      </c>
      <c r="T29" s="135">
        <v>603566150.16288865</v>
      </c>
      <c r="U29" s="136">
        <v>317843907.74685901</v>
      </c>
      <c r="V29" s="137">
        <v>27267661931.550926</v>
      </c>
    </row>
    <row r="30" spans="1:22" x14ac:dyDescent="0.2">
      <c r="A30" s="122" t="s">
        <v>2780</v>
      </c>
      <c r="B30" s="133" t="s">
        <v>2210</v>
      </c>
      <c r="C30" s="134">
        <v>7295457.9596667727</v>
      </c>
      <c r="D30" s="135">
        <v>1572501.1571095451</v>
      </c>
      <c r="E30" s="135">
        <v>994694891.84057724</v>
      </c>
      <c r="F30" s="135">
        <v>0</v>
      </c>
      <c r="G30" s="135">
        <v>129150549.6472598</v>
      </c>
      <c r="H30" s="135">
        <v>893081374.93780887</v>
      </c>
      <c r="I30" s="135">
        <v>6892621332.078474</v>
      </c>
      <c r="J30" s="135">
        <v>712215285.47940457</v>
      </c>
      <c r="K30" s="135">
        <v>582215456.07372653</v>
      </c>
      <c r="L30" s="135">
        <v>4790995849.0488548</v>
      </c>
      <c r="M30" s="199">
        <v>2428236939.2021127</v>
      </c>
      <c r="N30" s="135">
        <v>514547553.356489</v>
      </c>
      <c r="O30" s="135">
        <v>4883646078.727746</v>
      </c>
      <c r="P30" s="135">
        <v>1931659914.0257611</v>
      </c>
      <c r="Q30" s="135">
        <v>0</v>
      </c>
      <c r="R30" s="135">
        <v>130135347.37719397</v>
      </c>
      <c r="S30" s="135">
        <v>409874113.27548277</v>
      </c>
      <c r="T30" s="135">
        <v>1707257528.9719617</v>
      </c>
      <c r="U30" s="136">
        <v>405320309.20823324</v>
      </c>
      <c r="V30" s="137">
        <v>27414520482.367859</v>
      </c>
    </row>
    <row r="31" spans="1:22" x14ac:dyDescent="0.2">
      <c r="A31" s="122" t="s">
        <v>2779</v>
      </c>
      <c r="B31" s="133" t="s">
        <v>2190</v>
      </c>
      <c r="C31" s="134">
        <v>6645984.8864205396</v>
      </c>
      <c r="D31" s="135">
        <v>0</v>
      </c>
      <c r="E31" s="135">
        <v>1572226096.5632634</v>
      </c>
      <c r="F31" s="135">
        <v>1377956170.2055256</v>
      </c>
      <c r="G31" s="135">
        <v>260099179.48666692</v>
      </c>
      <c r="H31" s="135">
        <v>1008520894.4797784</v>
      </c>
      <c r="I31" s="135">
        <v>9146559625.9289474</v>
      </c>
      <c r="J31" s="135">
        <v>1120724854.3164365</v>
      </c>
      <c r="K31" s="135">
        <v>1062516588.6204536</v>
      </c>
      <c r="L31" s="135">
        <v>4729554140.3816214</v>
      </c>
      <c r="M31" s="199">
        <v>5012076586.863184</v>
      </c>
      <c r="N31" s="135">
        <v>617899233.29744029</v>
      </c>
      <c r="O31" s="135">
        <v>5506429646.3009624</v>
      </c>
      <c r="P31" s="135">
        <v>2549246566.4620147</v>
      </c>
      <c r="Q31" s="135">
        <v>0</v>
      </c>
      <c r="R31" s="135">
        <v>129364361.21918333</v>
      </c>
      <c r="S31" s="135">
        <v>520903684.54426306</v>
      </c>
      <c r="T31" s="135">
        <v>2124092214.5554585</v>
      </c>
      <c r="U31" s="136">
        <v>469045090.73867226</v>
      </c>
      <c r="V31" s="137">
        <v>37213860918.850296</v>
      </c>
    </row>
    <row r="32" spans="1:22" x14ac:dyDescent="0.2">
      <c r="A32" s="122" t="s">
        <v>2780</v>
      </c>
      <c r="B32" s="133" t="s">
        <v>2211</v>
      </c>
      <c r="C32" s="134">
        <v>11117180.315928439</v>
      </c>
      <c r="D32" s="135">
        <v>0</v>
      </c>
      <c r="E32" s="135">
        <v>771611827.54586256</v>
      </c>
      <c r="F32" s="135">
        <v>0</v>
      </c>
      <c r="G32" s="135">
        <v>437053764.31005687</v>
      </c>
      <c r="H32" s="135">
        <v>1292692383.5599957</v>
      </c>
      <c r="I32" s="135">
        <v>6064470016.3544283</v>
      </c>
      <c r="J32" s="135">
        <v>893582132.17472816</v>
      </c>
      <c r="K32" s="135">
        <v>389154730.52097505</v>
      </c>
      <c r="L32" s="135">
        <v>1436647342.4047699</v>
      </c>
      <c r="M32" s="199">
        <v>1478732843.7334213</v>
      </c>
      <c r="N32" s="135">
        <v>227828325.02857748</v>
      </c>
      <c r="O32" s="135">
        <v>1693484613.2757337</v>
      </c>
      <c r="P32" s="135">
        <v>1022077950.9539827</v>
      </c>
      <c r="Q32" s="135">
        <v>0</v>
      </c>
      <c r="R32" s="135">
        <v>62026116.852029003</v>
      </c>
      <c r="S32" s="135">
        <v>335275756.84067565</v>
      </c>
      <c r="T32" s="135">
        <v>424403960.49237615</v>
      </c>
      <c r="U32" s="136">
        <v>253538503.46586266</v>
      </c>
      <c r="V32" s="137">
        <v>16793697447.829405</v>
      </c>
    </row>
    <row r="33" spans="1:22" x14ac:dyDescent="0.2">
      <c r="A33" s="122" t="s">
        <v>2779</v>
      </c>
      <c r="B33" s="133" t="s">
        <v>2191</v>
      </c>
      <c r="C33" s="134">
        <v>2153838.7126143761</v>
      </c>
      <c r="D33" s="135">
        <v>0</v>
      </c>
      <c r="E33" s="135">
        <v>1532258461.4999044</v>
      </c>
      <c r="F33" s="135">
        <v>1018489343.1953886</v>
      </c>
      <c r="G33" s="135">
        <v>653961578.68144822</v>
      </c>
      <c r="H33" s="135">
        <v>917382179.54953158</v>
      </c>
      <c r="I33" s="135">
        <v>12620920909.488905</v>
      </c>
      <c r="J33" s="135">
        <v>1738133619.2158847</v>
      </c>
      <c r="K33" s="135">
        <v>1035742568.9637768</v>
      </c>
      <c r="L33" s="135">
        <v>5064757320.7775173</v>
      </c>
      <c r="M33" s="199">
        <v>6097643985.0676737</v>
      </c>
      <c r="N33" s="135">
        <v>790934690.63852239</v>
      </c>
      <c r="O33" s="135">
        <v>5133495512.7403994</v>
      </c>
      <c r="P33" s="135">
        <v>2731394945.5584798</v>
      </c>
      <c r="Q33" s="135">
        <v>0</v>
      </c>
      <c r="R33" s="135">
        <v>156479585.982521</v>
      </c>
      <c r="S33" s="135">
        <v>425073057.84241295</v>
      </c>
      <c r="T33" s="135">
        <v>1525737368.5083773</v>
      </c>
      <c r="U33" s="136">
        <v>383494382.86080331</v>
      </c>
      <c r="V33" s="137">
        <v>41828053349.284157</v>
      </c>
    </row>
    <row r="34" spans="1:22" x14ac:dyDescent="0.2">
      <c r="A34" s="122" t="s">
        <v>2268</v>
      </c>
      <c r="B34" s="133" t="s">
        <v>2212</v>
      </c>
      <c r="C34" s="134">
        <v>2403714.6629034462</v>
      </c>
      <c r="D34" s="135">
        <v>0</v>
      </c>
      <c r="E34" s="135">
        <v>1156328653.3592119</v>
      </c>
      <c r="F34" s="135">
        <v>59911137.835022852</v>
      </c>
      <c r="G34" s="135">
        <v>403369011.10084277</v>
      </c>
      <c r="H34" s="135">
        <v>1715108327.4754694</v>
      </c>
      <c r="I34" s="135">
        <v>8909656145.552145</v>
      </c>
      <c r="J34" s="135">
        <v>1606421577.9781005</v>
      </c>
      <c r="K34" s="135">
        <v>510328696.35032505</v>
      </c>
      <c r="L34" s="135">
        <v>2215052383.257731</v>
      </c>
      <c r="M34" s="199">
        <v>1509612698.1052067</v>
      </c>
      <c r="N34" s="135">
        <v>314608988.29352522</v>
      </c>
      <c r="O34" s="135">
        <v>2286287163.2000346</v>
      </c>
      <c r="P34" s="135">
        <v>1320919504.7934864</v>
      </c>
      <c r="Q34" s="135">
        <v>0</v>
      </c>
      <c r="R34" s="135">
        <v>73233596.333527371</v>
      </c>
      <c r="S34" s="135">
        <v>374752887.11405891</v>
      </c>
      <c r="T34" s="135">
        <v>865663877.14459085</v>
      </c>
      <c r="U34" s="136">
        <v>284298785.10868216</v>
      </c>
      <c r="V34" s="137">
        <v>23607957147.664864</v>
      </c>
    </row>
    <row r="35" spans="1:22" x14ac:dyDescent="0.2">
      <c r="A35" s="122" t="s">
        <v>2779</v>
      </c>
      <c r="B35" s="133" t="s">
        <v>2192</v>
      </c>
      <c r="C35" s="134">
        <v>6461516.1378431283</v>
      </c>
      <c r="D35" s="135">
        <v>0</v>
      </c>
      <c r="E35" s="135">
        <v>1357083295.8711984</v>
      </c>
      <c r="F35" s="135">
        <v>179733413.50506857</v>
      </c>
      <c r="G35" s="135">
        <v>260099179.48666692</v>
      </c>
      <c r="H35" s="135">
        <v>1216098227.051887</v>
      </c>
      <c r="I35" s="135">
        <v>11880639498.367201</v>
      </c>
      <c r="J35" s="135">
        <v>982829399.84316409</v>
      </c>
      <c r="K35" s="135">
        <v>846671801.4356302</v>
      </c>
      <c r="L35" s="135">
        <v>4427992147.4042301</v>
      </c>
      <c r="M35" s="199">
        <v>3289222006.45994</v>
      </c>
      <c r="N35" s="135">
        <v>716005945.1461271</v>
      </c>
      <c r="O35" s="135">
        <v>6251005854.3260374</v>
      </c>
      <c r="P35" s="135">
        <v>2934235786.7152562</v>
      </c>
      <c r="Q35" s="135">
        <v>0</v>
      </c>
      <c r="R35" s="135">
        <v>129462876.61137885</v>
      </c>
      <c r="S35" s="135">
        <v>563572334.40072143</v>
      </c>
      <c r="T35" s="135">
        <v>1960804580.4631939</v>
      </c>
      <c r="U35" s="136">
        <v>460039732.84203529</v>
      </c>
      <c r="V35" s="137">
        <v>37461957596.067574</v>
      </c>
    </row>
    <row r="36" spans="1:22" ht="13.5" thickBot="1" x14ac:dyDescent="0.25">
      <c r="A36" s="122" t="s">
        <v>2779</v>
      </c>
      <c r="B36" s="138" t="s">
        <v>2193</v>
      </c>
      <c r="C36" s="139">
        <v>38504913.051395275</v>
      </c>
      <c r="D36" s="140">
        <v>1790486321.9760752</v>
      </c>
      <c r="E36" s="140">
        <v>3361503480.53128</v>
      </c>
      <c r="F36" s="140">
        <v>5738582816.4298515</v>
      </c>
      <c r="G36" s="140">
        <v>641640376.90667951</v>
      </c>
      <c r="H36" s="140">
        <v>5022154904.042882</v>
      </c>
      <c r="I36" s="140">
        <v>30648963701.311615</v>
      </c>
      <c r="J36" s="140">
        <v>3374288869.007668</v>
      </c>
      <c r="K36" s="140">
        <v>3758304423.94976</v>
      </c>
      <c r="L36" s="140">
        <v>13954859152.530546</v>
      </c>
      <c r="M36" s="200">
        <v>58038902204.343506</v>
      </c>
      <c r="N36" s="140">
        <v>5766887068.9392433</v>
      </c>
      <c r="O36" s="140">
        <v>15239788168.575571</v>
      </c>
      <c r="P36" s="140">
        <v>8608726849.1483364</v>
      </c>
      <c r="Q36" s="140">
        <v>902224.76927651372</v>
      </c>
      <c r="R36" s="140">
        <v>301323582.87220037</v>
      </c>
      <c r="S36" s="140">
        <v>1075309046.0316312</v>
      </c>
      <c r="T36" s="140">
        <v>6860766278.6527281</v>
      </c>
      <c r="U36" s="141">
        <v>1469971078.6986058</v>
      </c>
      <c r="V36" s="142">
        <v>165691865461.76886</v>
      </c>
    </row>
    <row r="37" spans="1:22" ht="13.5" thickBot="1" x14ac:dyDescent="0.25">
      <c r="A37" s="122"/>
      <c r="B37" s="143" t="s">
        <v>1973</v>
      </c>
      <c r="C37" s="144">
        <v>224500000.00000003</v>
      </c>
      <c r="D37" s="144">
        <v>2172064959.8998284</v>
      </c>
      <c r="E37" s="144">
        <v>44923000000</v>
      </c>
      <c r="F37" s="144">
        <v>18697851987.797558</v>
      </c>
      <c r="G37" s="144">
        <v>15165583052.302612</v>
      </c>
      <c r="H37" s="144">
        <v>52261000000.000008</v>
      </c>
      <c r="I37" s="144">
        <v>357821999999.99988</v>
      </c>
      <c r="J37" s="144">
        <v>56017000000</v>
      </c>
      <c r="K37" s="144">
        <v>27457999999.999992</v>
      </c>
      <c r="L37" s="144">
        <v>124715999999.99998</v>
      </c>
      <c r="M37" s="201">
        <v>195691390819.12534</v>
      </c>
      <c r="N37" s="144">
        <v>27228999999.999996</v>
      </c>
      <c r="O37" s="144">
        <v>142746000000.00003</v>
      </c>
      <c r="P37" s="144">
        <v>79734932681.633179</v>
      </c>
      <c r="Q37" s="144">
        <v>4067318.3668433041</v>
      </c>
      <c r="R37" s="144">
        <v>3902999999.9999995</v>
      </c>
      <c r="S37" s="144">
        <v>15402000000.000004</v>
      </c>
      <c r="T37" s="144">
        <v>47534566318.276344</v>
      </c>
      <c r="U37" s="145">
        <v>13762433681.723667</v>
      </c>
      <c r="V37" s="146">
        <v>1225464390819.1252</v>
      </c>
    </row>
    <row r="38" spans="1:22" x14ac:dyDescent="0.2">
      <c r="A38" s="122"/>
      <c r="B38" s="203"/>
      <c r="C38" s="204"/>
      <c r="D38" s="204"/>
      <c r="E38" s="204"/>
      <c r="F38" s="204"/>
      <c r="G38" s="204"/>
      <c r="H38" s="204"/>
      <c r="I38" s="204"/>
      <c r="J38" s="204"/>
      <c r="K38" s="204"/>
      <c r="L38" s="204"/>
      <c r="M38" s="204"/>
      <c r="N38" s="204"/>
      <c r="O38" s="204"/>
      <c r="P38" s="204"/>
      <c r="Q38" s="204"/>
      <c r="R38" s="204"/>
      <c r="S38" s="204"/>
      <c r="T38" s="204"/>
      <c r="U38" s="204"/>
      <c r="V38" s="204"/>
    </row>
    <row r="39" spans="1:22" ht="13.5" thickBot="1" x14ac:dyDescent="0.25">
      <c r="A39" s="122"/>
      <c r="B39" s="203"/>
      <c r="C39" s="204"/>
      <c r="D39" s="204"/>
      <c r="E39" s="204"/>
      <c r="F39" s="204"/>
      <c r="G39" s="204"/>
      <c r="H39" s="204"/>
      <c r="I39" s="204"/>
      <c r="J39" s="204"/>
      <c r="K39" s="204"/>
      <c r="L39" s="204"/>
      <c r="M39" s="204"/>
      <c r="N39" s="204"/>
      <c r="O39" s="204"/>
      <c r="P39" s="204"/>
      <c r="Q39" s="204"/>
      <c r="R39" s="204"/>
      <c r="S39" s="204"/>
      <c r="T39" s="204"/>
      <c r="U39" s="204"/>
      <c r="V39" s="204"/>
    </row>
    <row r="40" spans="1:22" x14ac:dyDescent="0.2">
      <c r="A40" s="122"/>
      <c r="B40" s="205" t="s">
        <v>2779</v>
      </c>
      <c r="C40" s="206">
        <v>94616627.213547617</v>
      </c>
      <c r="D40" s="153">
        <v>2150010631.1713672</v>
      </c>
      <c r="E40" s="153">
        <v>19582514159.65453</v>
      </c>
      <c r="F40" s="153">
        <v>16494026303.634062</v>
      </c>
      <c r="G40" s="153">
        <v>4544744562.9556875</v>
      </c>
      <c r="H40" s="153">
        <v>17777179928.57645</v>
      </c>
      <c r="I40" s="153">
        <v>144707311778.89227</v>
      </c>
      <c r="J40" s="153">
        <v>16677531366.480965</v>
      </c>
      <c r="K40" s="153">
        <v>14870253190.350189</v>
      </c>
      <c r="L40" s="153">
        <v>71239136223.250732</v>
      </c>
      <c r="M40" s="207">
        <v>146573933768.68509</v>
      </c>
      <c r="N40" s="153">
        <v>15470385082.052547</v>
      </c>
      <c r="O40" s="153">
        <v>82652739464.375259</v>
      </c>
      <c r="P40" s="153">
        <v>42641539368.687515</v>
      </c>
      <c r="Q40" s="153">
        <v>902224.76927651372</v>
      </c>
      <c r="R40" s="153">
        <v>1810235686.2743464</v>
      </c>
      <c r="S40" s="153">
        <v>6095095161.1610594</v>
      </c>
      <c r="T40" s="153">
        <v>29922491777.888027</v>
      </c>
      <c r="U40" s="208">
        <v>6637450798.2296972</v>
      </c>
      <c r="V40" s="191">
        <v>639942098104.30261</v>
      </c>
    </row>
    <row r="41" spans="1:22" x14ac:dyDescent="0.2">
      <c r="A41" s="122"/>
      <c r="B41" s="133" t="s">
        <v>2268</v>
      </c>
      <c r="C41" s="134">
        <v>56513355.260162964</v>
      </c>
      <c r="D41" s="135">
        <v>8177006.0169696342</v>
      </c>
      <c r="E41" s="135">
        <v>10242178608.102989</v>
      </c>
      <c r="F41" s="135">
        <v>674697423.55281138</v>
      </c>
      <c r="G41" s="135">
        <v>6116547454.6704683</v>
      </c>
      <c r="H41" s="135">
        <v>14592645921.206184</v>
      </c>
      <c r="I41" s="135">
        <v>79598060690.026215</v>
      </c>
      <c r="J41" s="135">
        <v>16220969497.520771</v>
      </c>
      <c r="K41" s="135">
        <v>4691097351.2694311</v>
      </c>
      <c r="L41" s="135">
        <v>15901720924.502008</v>
      </c>
      <c r="M41" s="199">
        <v>18192003376.080986</v>
      </c>
      <c r="N41" s="135">
        <v>3348166902.9184594</v>
      </c>
      <c r="O41" s="135">
        <v>20018266395.715591</v>
      </c>
      <c r="P41" s="135">
        <v>13578481655.403494</v>
      </c>
      <c r="Q41" s="135">
        <v>2262868.8282902767</v>
      </c>
      <c r="R41" s="135">
        <v>806852015.97451627</v>
      </c>
      <c r="S41" s="135">
        <v>3886652178.0091982</v>
      </c>
      <c r="T41" s="135">
        <v>5452127123.9076691</v>
      </c>
      <c r="U41" s="136">
        <v>2679798324.1481347</v>
      </c>
      <c r="V41" s="137">
        <v>216067219073.11432</v>
      </c>
    </row>
    <row r="42" spans="1:22" x14ac:dyDescent="0.2">
      <c r="A42" s="122"/>
      <c r="B42" s="133" t="s">
        <v>2780</v>
      </c>
      <c r="C42" s="134">
        <v>29845101.74352438</v>
      </c>
      <c r="D42" s="135">
        <v>1572501.1571095451</v>
      </c>
      <c r="E42" s="135">
        <v>4861927642.1415863</v>
      </c>
      <c r="F42" s="135">
        <v>359466827.01013714</v>
      </c>
      <c r="G42" s="135">
        <v>1015811411.1653347</v>
      </c>
      <c r="H42" s="135">
        <v>6218816757.5511332</v>
      </c>
      <c r="I42" s="135">
        <v>38549180985.454224</v>
      </c>
      <c r="J42" s="135">
        <v>5192327693.2869053</v>
      </c>
      <c r="K42" s="135">
        <v>2712990079.6070251</v>
      </c>
      <c r="L42" s="135">
        <v>13002398644.802357</v>
      </c>
      <c r="M42" s="199">
        <v>10461309208.732933</v>
      </c>
      <c r="N42" s="135">
        <v>2044265588.3803201</v>
      </c>
      <c r="O42" s="135">
        <v>15522338371.163109</v>
      </c>
      <c r="P42" s="135">
        <v>7892119562.0064611</v>
      </c>
      <c r="Q42" s="135">
        <v>0</v>
      </c>
      <c r="R42" s="135">
        <v>481520657.74342656</v>
      </c>
      <c r="S42" s="135">
        <v>2072012222.3318493</v>
      </c>
      <c r="T42" s="135">
        <v>4360600964.6123228</v>
      </c>
      <c r="U42" s="136">
        <v>1653671559.2316289</v>
      </c>
      <c r="V42" s="137">
        <v>116432175778.12138</v>
      </c>
    </row>
    <row r="43" spans="1:22" ht="13.5" thickBot="1" x14ac:dyDescent="0.25">
      <c r="A43" s="122"/>
      <c r="B43" s="138" t="s">
        <v>2781</v>
      </c>
      <c r="C43" s="209">
        <v>43524915.782765061</v>
      </c>
      <c r="D43" s="210">
        <v>12304821.55438219</v>
      </c>
      <c r="E43" s="210">
        <v>10236379590.100897</v>
      </c>
      <c r="F43" s="210">
        <v>1169661433.6005545</v>
      </c>
      <c r="G43" s="210">
        <v>3488479623.5111165</v>
      </c>
      <c r="H43" s="210">
        <v>13672357392.666225</v>
      </c>
      <c r="I43" s="210">
        <v>94967446545.627182</v>
      </c>
      <c r="J43" s="210">
        <v>17926171442.711349</v>
      </c>
      <c r="K43" s="210">
        <v>5183659378.7733545</v>
      </c>
      <c r="L43" s="210">
        <v>24572744207.444874</v>
      </c>
      <c r="M43" s="211">
        <v>20464144465.626354</v>
      </c>
      <c r="N43" s="210">
        <v>6366182426.6486731</v>
      </c>
      <c r="O43" s="210">
        <v>24552655768.746078</v>
      </c>
      <c r="P43" s="210">
        <v>15622792095.535698</v>
      </c>
      <c r="Q43" s="210">
        <v>902224.76927651372</v>
      </c>
      <c r="R43" s="210">
        <v>804391640.00770986</v>
      </c>
      <c r="S43" s="210">
        <v>3348240438.4978952</v>
      </c>
      <c r="T43" s="210">
        <v>7799346451.8683176</v>
      </c>
      <c r="U43" s="212">
        <v>2791513000.1142101</v>
      </c>
      <c r="V43" s="213">
        <v>253022897863.58688</v>
      </c>
    </row>
    <row r="44" spans="1:22" ht="13.5" thickBot="1" x14ac:dyDescent="0.25">
      <c r="A44" s="122"/>
      <c r="B44" s="203"/>
      <c r="C44" s="204"/>
      <c r="D44" s="204"/>
      <c r="E44" s="204"/>
      <c r="F44" s="204"/>
      <c r="G44" s="204"/>
      <c r="H44" s="204"/>
      <c r="I44" s="204"/>
      <c r="J44" s="204"/>
      <c r="K44" s="204"/>
      <c r="L44" s="204"/>
      <c r="M44" s="204"/>
      <c r="N44" s="204"/>
      <c r="O44" s="204"/>
      <c r="P44" s="204"/>
      <c r="Q44" s="204"/>
      <c r="R44" s="204"/>
      <c r="S44" s="204"/>
      <c r="T44" s="204"/>
      <c r="U44" s="204"/>
      <c r="V44" s="204"/>
    </row>
    <row r="45" spans="1:22" x14ac:dyDescent="0.2">
      <c r="A45" s="122"/>
      <c r="B45" s="205" t="s">
        <v>2779</v>
      </c>
      <c r="C45" s="214">
        <v>0.42145490963718307</v>
      </c>
      <c r="D45" s="215">
        <v>0.98984637700270328</v>
      </c>
      <c r="E45" s="215">
        <v>0.43591287669244105</v>
      </c>
      <c r="F45" s="215">
        <v>0.88213482032044432</v>
      </c>
      <c r="G45" s="215">
        <v>0.2996748985701313</v>
      </c>
      <c r="H45" s="215">
        <v>0.34016149573441856</v>
      </c>
      <c r="I45" s="215">
        <v>0.40441144417864838</v>
      </c>
      <c r="J45" s="215">
        <v>0.29772268001644081</v>
      </c>
      <c r="K45" s="215">
        <v>0.54156359495776074</v>
      </c>
      <c r="L45" s="215">
        <v>0.57121088090742755</v>
      </c>
      <c r="M45" s="216">
        <v>0.74900552934472842</v>
      </c>
      <c r="N45" s="215">
        <v>0.56815840031042453</v>
      </c>
      <c r="O45" s="215">
        <v>0.57901965354108165</v>
      </c>
      <c r="P45" s="215">
        <v>0.53479118793449398</v>
      </c>
      <c r="Q45" s="215">
        <v>0.22182300176731468</v>
      </c>
      <c r="R45" s="215">
        <v>0.4638062224633222</v>
      </c>
      <c r="S45" s="215">
        <v>0.39573400604863379</v>
      </c>
      <c r="T45" s="215">
        <v>0.62948910856862639</v>
      </c>
      <c r="U45" s="217">
        <v>0.48228757730866639</v>
      </c>
      <c r="V45" s="218">
        <v>0.52220374814526627</v>
      </c>
    </row>
    <row r="46" spans="1:22" x14ac:dyDescent="0.2">
      <c r="A46" s="122"/>
      <c r="B46" s="133" t="s">
        <v>2268</v>
      </c>
      <c r="C46" s="219">
        <v>0.25172986752856552</v>
      </c>
      <c r="D46" s="220">
        <v>3.764623143382757E-3</v>
      </c>
      <c r="E46" s="220">
        <v>0.2279940922935465</v>
      </c>
      <c r="F46" s="220">
        <v>3.6084221010687589E-2</v>
      </c>
      <c r="G46" s="220">
        <v>0.40331765904257694</v>
      </c>
      <c r="H46" s="220">
        <v>0.27922630491582984</v>
      </c>
      <c r="I46" s="220">
        <v>0.22245155605308292</v>
      </c>
      <c r="J46" s="220">
        <v>0.28957226373280914</v>
      </c>
      <c r="K46" s="220">
        <v>0.17084628710282732</v>
      </c>
      <c r="L46" s="220">
        <v>0.12750345524633575</v>
      </c>
      <c r="M46" s="221">
        <v>9.2962716959253386E-2</v>
      </c>
      <c r="N46" s="220">
        <v>0.12296327088466194</v>
      </c>
      <c r="O46" s="220">
        <v>0.14023696913199379</v>
      </c>
      <c r="P46" s="220">
        <v>0.17029526706468615</v>
      </c>
      <c r="Q46" s="220">
        <v>0.55635399646537065</v>
      </c>
      <c r="R46" s="220">
        <v>0.20672611221483894</v>
      </c>
      <c r="S46" s="220">
        <v>0.25234723919031277</v>
      </c>
      <c r="T46" s="220">
        <v>0.11469815644055652</v>
      </c>
      <c r="U46" s="222">
        <v>0.19471834605145977</v>
      </c>
      <c r="V46" s="223">
        <v>0.17631456343557286</v>
      </c>
    </row>
    <row r="47" spans="1:22" x14ac:dyDescent="0.2">
      <c r="A47" s="122"/>
      <c r="B47" s="133" t="s">
        <v>2780</v>
      </c>
      <c r="C47" s="219">
        <v>0.13294031957026448</v>
      </c>
      <c r="D47" s="220">
        <v>7.2396598911206864E-4</v>
      </c>
      <c r="E47" s="220">
        <v>0.10822802667100564</v>
      </c>
      <c r="F47" s="220">
        <v>1.9225033294986479E-2</v>
      </c>
      <c r="G47" s="220">
        <v>6.6981362184495935E-2</v>
      </c>
      <c r="H47" s="220">
        <v>0.11899536475672361</v>
      </c>
      <c r="I47" s="220">
        <v>0.10773284198694948</v>
      </c>
      <c r="J47" s="220">
        <v>9.2691998737649384E-2</v>
      </c>
      <c r="K47" s="220">
        <v>9.8805087027715996E-2</v>
      </c>
      <c r="L47" s="220">
        <v>0.10425605892429486</v>
      </c>
      <c r="M47" s="221">
        <v>5.3458198467208846E-2</v>
      </c>
      <c r="N47" s="220">
        <v>7.507677800801793E-2</v>
      </c>
      <c r="O47" s="220">
        <v>0.10874096907207982</v>
      </c>
      <c r="P47" s="220">
        <v>9.8979447233225035E-2</v>
      </c>
      <c r="Q47" s="220">
        <v>0</v>
      </c>
      <c r="R47" s="220">
        <v>0.12337193383126482</v>
      </c>
      <c r="S47" s="220">
        <v>0.13452877693363516</v>
      </c>
      <c r="T47" s="220">
        <v>9.173536864552681E-2</v>
      </c>
      <c r="U47" s="222">
        <v>0.12015836715185652</v>
      </c>
      <c r="V47" s="223">
        <v>9.5010656083034578E-2</v>
      </c>
    </row>
    <row r="48" spans="1:22" ht="13.5" thickBot="1" x14ac:dyDescent="0.25">
      <c r="A48" s="122"/>
      <c r="B48" s="138" t="s">
        <v>2781</v>
      </c>
      <c r="C48" s="224">
        <v>0.19387490326398688</v>
      </c>
      <c r="D48" s="225">
        <v>5.6650338648019374E-3</v>
      </c>
      <c r="E48" s="225">
        <v>0.22786500434300686</v>
      </c>
      <c r="F48" s="225">
        <v>6.2555925373881965E-2</v>
      </c>
      <c r="G48" s="225">
        <v>0.23002608020279547</v>
      </c>
      <c r="H48" s="225">
        <v>0.26161683459302776</v>
      </c>
      <c r="I48" s="225">
        <v>0.26540415778131926</v>
      </c>
      <c r="J48" s="225">
        <v>0.3200130575131005</v>
      </c>
      <c r="K48" s="225">
        <v>0.18878503091169627</v>
      </c>
      <c r="L48" s="225">
        <v>0.19702960492194166</v>
      </c>
      <c r="M48" s="226">
        <v>0.10457355522880954</v>
      </c>
      <c r="N48" s="225">
        <v>0.23380155079689574</v>
      </c>
      <c r="O48" s="225">
        <v>0.17200240825484478</v>
      </c>
      <c r="P48" s="225">
        <v>0.19593409776759471</v>
      </c>
      <c r="Q48" s="225">
        <v>0.22182300176731468</v>
      </c>
      <c r="R48" s="225">
        <v>0.20609573149057392</v>
      </c>
      <c r="S48" s="225">
        <v>0.21738997782741815</v>
      </c>
      <c r="T48" s="225">
        <v>0.16407736634529016</v>
      </c>
      <c r="U48" s="227">
        <v>0.2028357094880176</v>
      </c>
      <c r="V48" s="228">
        <v>0.20647103233612626</v>
      </c>
    </row>
    <row r="49" spans="1:22" x14ac:dyDescent="0.2">
      <c r="A49" s="122"/>
      <c r="B49" s="203"/>
      <c r="C49" s="204"/>
      <c r="D49" s="204"/>
      <c r="E49" s="204"/>
      <c r="F49" s="204"/>
      <c r="G49" s="204"/>
      <c r="H49" s="204"/>
      <c r="I49" s="204"/>
      <c r="J49" s="204"/>
      <c r="K49" s="204"/>
      <c r="L49" s="204"/>
      <c r="M49" s="204"/>
      <c r="N49" s="204"/>
      <c r="O49" s="204"/>
      <c r="P49" s="204"/>
      <c r="Q49" s="204"/>
      <c r="R49" s="204"/>
      <c r="S49" s="204"/>
      <c r="T49" s="204"/>
      <c r="U49" s="204"/>
      <c r="V49" s="204"/>
    </row>
    <row r="52" spans="1:22" x14ac:dyDescent="0.2">
      <c r="B52" s="5" t="str">
        <f>Dashboard!D4</f>
        <v>Barking and Dagenham</v>
      </c>
      <c r="C52" s="134">
        <f>VLOOKUP($B52,$B$4:$U$36,C2,0)</f>
        <v>2153838.7126143761</v>
      </c>
      <c r="D52" s="134">
        <f t="shared" ref="D52:U52" si="0">VLOOKUP($B52,$B$4:$U$36,D2,0)</f>
        <v>0</v>
      </c>
      <c r="E52" s="134">
        <f t="shared" si="0"/>
        <v>732070514.74766207</v>
      </c>
      <c r="F52" s="134">
        <f t="shared" si="0"/>
        <v>119822275.6700457</v>
      </c>
      <c r="G52" s="134">
        <f t="shared" si="0"/>
        <v>1030890106.0406063</v>
      </c>
      <c r="H52" s="134">
        <f t="shared" si="0"/>
        <v>1153253743.6486392</v>
      </c>
      <c r="I52" s="134">
        <f t="shared" si="0"/>
        <v>6578852211.0762129</v>
      </c>
      <c r="J52" s="134">
        <f t="shared" si="0"/>
        <v>2162068494.2228565</v>
      </c>
      <c r="K52" s="134">
        <f t="shared" si="0"/>
        <v>280213792.21772832</v>
      </c>
      <c r="L52" s="134">
        <f t="shared" si="0"/>
        <v>642032406.40265787</v>
      </c>
      <c r="M52" s="134">
        <f t="shared" si="0"/>
        <v>789975962.41040123</v>
      </c>
      <c r="N52" s="134">
        <f t="shared" si="0"/>
        <v>136383908.60190144</v>
      </c>
      <c r="O52" s="134">
        <f t="shared" si="0"/>
        <v>861213176.52808881</v>
      </c>
      <c r="P52" s="134">
        <f t="shared" si="0"/>
        <v>886581816.14840972</v>
      </c>
      <c r="Q52" s="134">
        <f t="shared" si="0"/>
        <v>0</v>
      </c>
      <c r="R52" s="134">
        <f t="shared" si="0"/>
        <v>61779737.14234139</v>
      </c>
      <c r="S52" s="134">
        <f t="shared" si="0"/>
        <v>328456737.46956497</v>
      </c>
      <c r="T52" s="134">
        <f t="shared" si="0"/>
        <v>168728006.6501312</v>
      </c>
      <c r="U52" s="134">
        <f t="shared" si="0"/>
        <v>152130572.29558504</v>
      </c>
      <c r="V52" s="134">
        <f>SUM(C52:U52)</f>
        <v>16086607299.985447</v>
      </c>
    </row>
    <row r="53" spans="1:22" x14ac:dyDescent="0.2">
      <c r="A53" s="1" t="s">
        <v>2782</v>
      </c>
      <c r="B53" s="5" t="str">
        <f>INDEX($A$4:$A$36,MATCH($B$57,$B$4:$B$36,0))</f>
        <v>East</v>
      </c>
      <c r="C53" s="134">
        <f>SUMIF($A$4:$A$36,$B$53,C$4:C$36)</f>
        <v>56513355.260162964</v>
      </c>
      <c r="D53" s="134">
        <f t="shared" ref="D53:U53" si="1">SUMIF($A$4:$A$36,$B$53,D$4:D$36)</f>
        <v>8177006.0169696342</v>
      </c>
      <c r="E53" s="134">
        <f t="shared" si="1"/>
        <v>10242178608.102989</v>
      </c>
      <c r="F53" s="134">
        <f t="shared" si="1"/>
        <v>674697423.55281138</v>
      </c>
      <c r="G53" s="134">
        <f t="shared" si="1"/>
        <v>6116547454.6704683</v>
      </c>
      <c r="H53" s="134">
        <f t="shared" si="1"/>
        <v>14592645921.206184</v>
      </c>
      <c r="I53" s="134">
        <f t="shared" si="1"/>
        <v>79598060690.026215</v>
      </c>
      <c r="J53" s="134">
        <f t="shared" si="1"/>
        <v>16220969497.520771</v>
      </c>
      <c r="K53" s="134">
        <f t="shared" si="1"/>
        <v>4691097351.2694311</v>
      </c>
      <c r="L53" s="134">
        <f t="shared" si="1"/>
        <v>15901720924.502008</v>
      </c>
      <c r="M53" s="134">
        <f t="shared" si="1"/>
        <v>18192003376.080986</v>
      </c>
      <c r="N53" s="134">
        <f t="shared" si="1"/>
        <v>3348166902.9184594</v>
      </c>
      <c r="O53" s="134">
        <f t="shared" si="1"/>
        <v>20018266395.715591</v>
      </c>
      <c r="P53" s="134">
        <f t="shared" si="1"/>
        <v>13578481655.403494</v>
      </c>
      <c r="Q53" s="134">
        <f t="shared" si="1"/>
        <v>2262868.8282902767</v>
      </c>
      <c r="R53" s="134">
        <f t="shared" si="1"/>
        <v>806852015.97451627</v>
      </c>
      <c r="S53" s="134">
        <f t="shared" si="1"/>
        <v>3886652178.0091982</v>
      </c>
      <c r="T53" s="134">
        <f t="shared" si="1"/>
        <v>5452127123.9076691</v>
      </c>
      <c r="U53" s="134">
        <f t="shared" si="1"/>
        <v>2679798324.1481347</v>
      </c>
      <c r="V53" s="134">
        <f>SUM(C53:U53)</f>
        <v>216067219073.11432</v>
      </c>
    </row>
    <row r="54" spans="1:22" ht="13.5" thickBot="1" x14ac:dyDescent="0.25"/>
    <row r="55" spans="1:22" ht="13.5" thickBot="1" x14ac:dyDescent="0.25">
      <c r="B55" s="147" t="s">
        <v>2785</v>
      </c>
      <c r="C55" s="148">
        <v>1</v>
      </c>
      <c r="D55" s="148">
        <v>2</v>
      </c>
      <c r="E55" s="148">
        <v>3</v>
      </c>
      <c r="F55" s="148">
        <v>4</v>
      </c>
      <c r="G55" s="148">
        <v>5</v>
      </c>
      <c r="H55" s="148">
        <v>6</v>
      </c>
      <c r="I55" s="148">
        <v>7</v>
      </c>
      <c r="J55" s="148">
        <v>8</v>
      </c>
      <c r="K55" s="148">
        <v>9</v>
      </c>
      <c r="L55" s="148">
        <v>10</v>
      </c>
      <c r="M55" s="148">
        <v>11</v>
      </c>
      <c r="N55" s="148">
        <v>12</v>
      </c>
      <c r="O55" s="148">
        <v>13</v>
      </c>
      <c r="P55" s="148">
        <v>14</v>
      </c>
      <c r="Q55" s="148">
        <v>15</v>
      </c>
      <c r="R55" s="148">
        <v>16</v>
      </c>
      <c r="S55" s="148">
        <v>17</v>
      </c>
      <c r="T55" s="148">
        <v>18</v>
      </c>
      <c r="U55" s="149">
        <v>19</v>
      </c>
    </row>
    <row r="56" spans="1:22" ht="48.75" customHeight="1" thickBot="1" x14ac:dyDescent="0.25">
      <c r="B56" s="150" t="s">
        <v>2775</v>
      </c>
      <c r="C56" s="151" t="str">
        <f>INDEX($C$3:$U$3,1,MATCH(C$57,$C$52:$U$52,0))</f>
        <v>Wholesale 
and retail</v>
      </c>
      <c r="D56" s="151" t="str">
        <f t="shared" ref="D56:U56" si="2">INDEX($C$3:$U$3,1,MATCH(D$57,$C$52:$U$52,0))</f>
        <v>Transportation 
and storage</v>
      </c>
      <c r="E56" s="151" t="str">
        <f t="shared" si="2"/>
        <v>Construction</v>
      </c>
      <c r="F56" s="151" t="str">
        <f t="shared" si="2"/>
        <v>Water supply, 
sewerage etc</v>
      </c>
      <c r="G56" s="151" t="str">
        <f t="shared" si="2"/>
        <v>Administrative 
and support</v>
      </c>
      <c r="H56" s="151" t="str">
        <f t="shared" si="2"/>
        <v>Professional, scientific 
and technical</v>
      </c>
      <c r="I56" s="151" t="str">
        <f t="shared" si="2"/>
        <v>Financial and 
insurance</v>
      </c>
      <c r="J56" s="151" t="str">
        <f t="shared" si="2"/>
        <v>Manufacturing</v>
      </c>
      <c r="K56" s="151" t="str">
        <f t="shared" si="2"/>
        <v>Information and 
communication</v>
      </c>
      <c r="L56" s="151" t="str">
        <f t="shared" si="2"/>
        <v>Human health 
and social work</v>
      </c>
      <c r="M56" s="151" t="str">
        <f t="shared" si="2"/>
        <v>Accommodation 
and food services</v>
      </c>
      <c r="N56" s="151" t="str">
        <f t="shared" si="2"/>
        <v>Arts and 
recreation</v>
      </c>
      <c r="O56" s="151" t="str">
        <f t="shared" si="2"/>
        <v>Other service 
activities</v>
      </c>
      <c r="P56" s="151" t="str">
        <f t="shared" si="2"/>
        <v>Real estate 
activities</v>
      </c>
      <c r="Q56" s="151" t="str">
        <f t="shared" si="2"/>
        <v>Electricity, gas, 
steam etc</v>
      </c>
      <c r="R56" s="151" t="str">
        <f t="shared" si="2"/>
        <v>Education</v>
      </c>
      <c r="S56" s="151" t="str">
        <f t="shared" si="2"/>
        <v>Agriculture</v>
      </c>
      <c r="T56" s="151" t="str">
        <f t="shared" si="2"/>
        <v>Mining and 
Quarrying</v>
      </c>
      <c r="U56" s="152" t="str">
        <f t="shared" si="2"/>
        <v>Mining and 
Quarrying</v>
      </c>
    </row>
    <row r="57" spans="1:22" ht="13.5" thickBot="1" x14ac:dyDescent="0.25">
      <c r="B57" s="157" t="str">
        <f>B52</f>
        <v>Barking and Dagenham</v>
      </c>
      <c r="C57" s="159">
        <f>LARGE($C$52:$U$52,C55)</f>
        <v>6578852211.0762129</v>
      </c>
      <c r="D57" s="153">
        <f t="shared" ref="D57:U57" si="3">LARGE($C$52:$U$52,D55)</f>
        <v>2162068494.2228565</v>
      </c>
      <c r="E57" s="153">
        <f t="shared" si="3"/>
        <v>1153253743.6486392</v>
      </c>
      <c r="F57" s="153">
        <f t="shared" si="3"/>
        <v>1030890106.0406063</v>
      </c>
      <c r="G57" s="153">
        <f t="shared" si="3"/>
        <v>886581816.14840972</v>
      </c>
      <c r="H57" s="153">
        <f t="shared" si="3"/>
        <v>861213176.52808881</v>
      </c>
      <c r="I57" s="153">
        <f t="shared" si="3"/>
        <v>789975962.41040123</v>
      </c>
      <c r="J57" s="153">
        <f t="shared" si="3"/>
        <v>732070514.74766207</v>
      </c>
      <c r="K57" s="153">
        <f t="shared" si="3"/>
        <v>642032406.40265787</v>
      </c>
      <c r="L57" s="153">
        <f t="shared" si="3"/>
        <v>328456737.46956497</v>
      </c>
      <c r="M57" s="153">
        <f t="shared" si="3"/>
        <v>280213792.21772832</v>
      </c>
      <c r="N57" s="153">
        <f t="shared" si="3"/>
        <v>168728006.6501312</v>
      </c>
      <c r="O57" s="153">
        <f t="shared" si="3"/>
        <v>152130572.29558504</v>
      </c>
      <c r="P57" s="153">
        <f t="shared" si="3"/>
        <v>136383908.60190144</v>
      </c>
      <c r="Q57" s="153">
        <f t="shared" si="3"/>
        <v>119822275.6700457</v>
      </c>
      <c r="R57" s="153">
        <f t="shared" si="3"/>
        <v>61779737.14234139</v>
      </c>
      <c r="S57" s="153">
        <f t="shared" si="3"/>
        <v>2153838.7126143761</v>
      </c>
      <c r="T57" s="153">
        <f t="shared" si="3"/>
        <v>0</v>
      </c>
      <c r="U57" s="154">
        <f t="shared" si="3"/>
        <v>0</v>
      </c>
      <c r="V57" s="165">
        <f>SUM(C57:U57)</f>
        <v>16086607299.985445</v>
      </c>
    </row>
    <row r="58" spans="1:22" ht="13.5" thickBot="1" x14ac:dyDescent="0.25">
      <c r="A58" s="193">
        <f>SUM(C58:L58)</f>
        <v>0.94273421896168386</v>
      </c>
      <c r="B58" s="158" t="s">
        <v>2786</v>
      </c>
      <c r="C58" s="160">
        <f>C57/$V$57</f>
        <v>0.40896455594351244</v>
      </c>
      <c r="D58" s="10">
        <f t="shared" ref="D58:U58" si="4">D57/$V$57</f>
        <v>0.13440176998818221</v>
      </c>
      <c r="E58" s="10">
        <f t="shared" si="4"/>
        <v>7.1690302507085052E-2</v>
      </c>
      <c r="F58" s="10">
        <f t="shared" si="4"/>
        <v>6.4083749097396003E-2</v>
      </c>
      <c r="G58" s="10">
        <f t="shared" si="4"/>
        <v>5.5113039040196619E-2</v>
      </c>
      <c r="H58" s="10">
        <f t="shared" si="4"/>
        <v>5.3536035316089803E-2</v>
      </c>
      <c r="I58" s="10">
        <f t="shared" si="4"/>
        <v>4.9107679927707065E-2</v>
      </c>
      <c r="J58" s="10">
        <f t="shared" si="4"/>
        <v>4.5508073958411631E-2</v>
      </c>
      <c r="K58" s="10">
        <f t="shared" si="4"/>
        <v>3.9910988963051196E-2</v>
      </c>
      <c r="L58" s="10">
        <f t="shared" si="4"/>
        <v>2.0418024220051803E-2</v>
      </c>
      <c r="M58" s="10">
        <f t="shared" si="4"/>
        <v>1.7419073331763488E-2</v>
      </c>
      <c r="N58" s="10">
        <f t="shared" si="4"/>
        <v>1.0488725403913097E-2</v>
      </c>
      <c r="O58" s="10">
        <f t="shared" si="4"/>
        <v>9.4569706003653532E-3</v>
      </c>
      <c r="P58" s="10">
        <f t="shared" si="4"/>
        <v>8.4781026886896673E-3</v>
      </c>
      <c r="Q58" s="10">
        <f t="shared" si="4"/>
        <v>7.4485734272977571E-3</v>
      </c>
      <c r="R58" s="10">
        <f t="shared" si="4"/>
        <v>3.8404454084235208E-3</v>
      </c>
      <c r="S58" s="10">
        <f t="shared" si="4"/>
        <v>1.3389017786344078E-4</v>
      </c>
      <c r="T58" s="10">
        <f t="shared" si="4"/>
        <v>0</v>
      </c>
      <c r="U58" s="161">
        <f t="shared" si="4"/>
        <v>0</v>
      </c>
    </row>
    <row r="59" spans="1:22" ht="13.5" thickBot="1" x14ac:dyDescent="0.25">
      <c r="B59" s="157" t="str">
        <f>Dashboard!D5</f>
        <v>Barking and Dagenham</v>
      </c>
      <c r="C59" s="162">
        <f>INDEX($C$4:$U$36,MATCH($B59,$B$4:$B$36,0),MATCH(C56,$C$3:$U$3,0))</f>
        <v>6578852211.0762129</v>
      </c>
      <c r="D59" s="135">
        <f t="shared" ref="D59:U59" si="5">INDEX($C$4:$U$36,MATCH($B59,$B$4:$B$36,0),MATCH(D56,$C$3:$U$3,0))</f>
        <v>2162068494.2228565</v>
      </c>
      <c r="E59" s="135">
        <f t="shared" si="5"/>
        <v>1153253743.6486392</v>
      </c>
      <c r="F59" s="135">
        <f t="shared" si="5"/>
        <v>1030890106.0406063</v>
      </c>
      <c r="G59" s="135">
        <f t="shared" si="5"/>
        <v>886581816.14840972</v>
      </c>
      <c r="H59" s="135">
        <f t="shared" si="5"/>
        <v>861213176.52808881</v>
      </c>
      <c r="I59" s="135">
        <f t="shared" si="5"/>
        <v>789975962.41040123</v>
      </c>
      <c r="J59" s="135">
        <f t="shared" si="5"/>
        <v>732070514.74766207</v>
      </c>
      <c r="K59" s="135">
        <f t="shared" si="5"/>
        <v>642032406.40265787</v>
      </c>
      <c r="L59" s="135">
        <f t="shared" si="5"/>
        <v>328456737.46956497</v>
      </c>
      <c r="M59" s="135">
        <f t="shared" si="5"/>
        <v>280213792.21772832</v>
      </c>
      <c r="N59" s="135">
        <f t="shared" si="5"/>
        <v>168728006.6501312</v>
      </c>
      <c r="O59" s="135">
        <f t="shared" si="5"/>
        <v>152130572.29558504</v>
      </c>
      <c r="P59" s="135">
        <f t="shared" si="5"/>
        <v>136383908.60190144</v>
      </c>
      <c r="Q59" s="135">
        <f t="shared" si="5"/>
        <v>119822275.6700457</v>
      </c>
      <c r="R59" s="135">
        <f t="shared" si="5"/>
        <v>61779737.14234139</v>
      </c>
      <c r="S59" s="135">
        <f t="shared" si="5"/>
        <v>2153838.7126143761</v>
      </c>
      <c r="T59" s="135">
        <f>INDEX($C$4:$U$36,MATCH($B59,$B$4:$B$36,0),MATCH(T56,$C$3:$U$3,0))</f>
        <v>0</v>
      </c>
      <c r="U59" s="163">
        <f t="shared" si="5"/>
        <v>0</v>
      </c>
      <c r="V59" s="165">
        <f>SUM(C59:U59)</f>
        <v>16086607299.985445</v>
      </c>
    </row>
    <row r="60" spans="1:22" ht="13.5" thickBot="1" x14ac:dyDescent="0.25">
      <c r="A60" s="193">
        <f>SUM(C60:L60)</f>
        <v>0.94273421896168386</v>
      </c>
      <c r="B60" s="158" t="s">
        <v>2786</v>
      </c>
      <c r="C60" s="160">
        <f>C59/$V$59</f>
        <v>0.40896455594351244</v>
      </c>
      <c r="D60" s="10">
        <f t="shared" ref="D60:U60" si="6">D59/$V$59</f>
        <v>0.13440176998818221</v>
      </c>
      <c r="E60" s="10">
        <f t="shared" si="6"/>
        <v>7.1690302507085052E-2</v>
      </c>
      <c r="F60" s="10">
        <f t="shared" si="6"/>
        <v>6.4083749097396003E-2</v>
      </c>
      <c r="G60" s="10">
        <f t="shared" si="6"/>
        <v>5.5113039040196619E-2</v>
      </c>
      <c r="H60" s="10">
        <f t="shared" si="6"/>
        <v>5.3536035316089803E-2</v>
      </c>
      <c r="I60" s="10">
        <f t="shared" si="6"/>
        <v>4.9107679927707065E-2</v>
      </c>
      <c r="J60" s="10">
        <f t="shared" si="6"/>
        <v>4.5508073958411631E-2</v>
      </c>
      <c r="K60" s="10">
        <f t="shared" si="6"/>
        <v>3.9910988963051196E-2</v>
      </c>
      <c r="L60" s="10">
        <f t="shared" si="6"/>
        <v>2.0418024220051803E-2</v>
      </c>
      <c r="M60" s="10">
        <f t="shared" si="6"/>
        <v>1.7419073331763488E-2</v>
      </c>
      <c r="N60" s="10">
        <f t="shared" si="6"/>
        <v>1.0488725403913097E-2</v>
      </c>
      <c r="O60" s="10">
        <f t="shared" si="6"/>
        <v>9.4569706003653532E-3</v>
      </c>
      <c r="P60" s="10">
        <f t="shared" si="6"/>
        <v>8.4781026886896673E-3</v>
      </c>
      <c r="Q60" s="10">
        <f t="shared" si="6"/>
        <v>7.4485734272977571E-3</v>
      </c>
      <c r="R60" s="10">
        <f t="shared" si="6"/>
        <v>3.8404454084235208E-3</v>
      </c>
      <c r="S60" s="10">
        <f t="shared" si="6"/>
        <v>1.3389017786344078E-4</v>
      </c>
      <c r="T60" s="10">
        <f t="shared" si="6"/>
        <v>0</v>
      </c>
      <c r="U60" s="161">
        <f t="shared" si="6"/>
        <v>0</v>
      </c>
    </row>
    <row r="61" spans="1:22" ht="13.5" thickBot="1" x14ac:dyDescent="0.25">
      <c r="B61" s="23" t="s">
        <v>1973</v>
      </c>
      <c r="C61" s="162">
        <f>INDEX($C$37:$U$37,1,MATCH(C56,$C$3:$U$3,0))</f>
        <v>357821999999.99988</v>
      </c>
      <c r="D61" s="135">
        <f t="shared" ref="D61:U61" si="7">INDEX($C$37:$U$37,1,MATCH(D56,$C$3:$U$3,0))</f>
        <v>56017000000</v>
      </c>
      <c r="E61" s="135">
        <f t="shared" si="7"/>
        <v>52261000000.000008</v>
      </c>
      <c r="F61" s="135">
        <f t="shared" si="7"/>
        <v>15165583052.302612</v>
      </c>
      <c r="G61" s="135">
        <f t="shared" si="7"/>
        <v>79734932681.633179</v>
      </c>
      <c r="H61" s="135">
        <f t="shared" si="7"/>
        <v>142746000000.00003</v>
      </c>
      <c r="I61" s="135">
        <f t="shared" si="7"/>
        <v>195691390819.12534</v>
      </c>
      <c r="J61" s="135">
        <f t="shared" si="7"/>
        <v>44923000000</v>
      </c>
      <c r="K61" s="135">
        <f t="shared" si="7"/>
        <v>124715999999.99998</v>
      </c>
      <c r="L61" s="135">
        <f t="shared" si="7"/>
        <v>15402000000.000004</v>
      </c>
      <c r="M61" s="135">
        <f t="shared" si="7"/>
        <v>27457999999.999992</v>
      </c>
      <c r="N61" s="135">
        <f t="shared" si="7"/>
        <v>47534566318.276344</v>
      </c>
      <c r="O61" s="135">
        <f t="shared" si="7"/>
        <v>13762433681.723667</v>
      </c>
      <c r="P61" s="135">
        <f t="shared" si="7"/>
        <v>27228999999.999996</v>
      </c>
      <c r="Q61" s="135">
        <f t="shared" si="7"/>
        <v>18697851987.797558</v>
      </c>
      <c r="R61" s="135">
        <f t="shared" si="7"/>
        <v>3902999999.9999995</v>
      </c>
      <c r="S61" s="135">
        <f t="shared" si="7"/>
        <v>224500000.00000003</v>
      </c>
      <c r="T61" s="135">
        <f t="shared" si="7"/>
        <v>2172064959.8998284</v>
      </c>
      <c r="U61" s="163">
        <f t="shared" si="7"/>
        <v>2172064959.8998284</v>
      </c>
      <c r="V61" s="165">
        <f>SUM(C61:U61)</f>
        <v>1227632388460.6584</v>
      </c>
    </row>
    <row r="62" spans="1:22" ht="13.5" thickBot="1" x14ac:dyDescent="0.25">
      <c r="A62" s="193">
        <f>SUM(C62:L62)</f>
        <v>0.88495342229256724</v>
      </c>
      <c r="B62" s="158" t="s">
        <v>2786</v>
      </c>
      <c r="C62" s="164">
        <f>C61/$V$37</f>
        <v>0.29198890043702075</v>
      </c>
      <c r="D62" s="155">
        <f t="shared" ref="D62:U62" si="8">D61/$V$37</f>
        <v>4.5710834537229676E-2</v>
      </c>
      <c r="E62" s="155">
        <f t="shared" si="8"/>
        <v>4.264587399807488E-2</v>
      </c>
      <c r="F62" s="155">
        <f t="shared" si="8"/>
        <v>1.2375376360112454E-2</v>
      </c>
      <c r="G62" s="155">
        <f t="shared" si="8"/>
        <v>6.5065075149459653E-2</v>
      </c>
      <c r="H62" s="155">
        <f t="shared" si="8"/>
        <v>0.11648318879717566</v>
      </c>
      <c r="I62" s="155">
        <f t="shared" si="8"/>
        <v>0.15968753746350903</v>
      </c>
      <c r="J62" s="155">
        <f t="shared" si="8"/>
        <v>3.6657939909598314E-2</v>
      </c>
      <c r="K62" s="155">
        <f t="shared" si="8"/>
        <v>0.10177039898861302</v>
      </c>
      <c r="L62" s="155">
        <f t="shared" si="8"/>
        <v>1.2568296651773777E-2</v>
      </c>
      <c r="M62" s="155">
        <f t="shared" si="8"/>
        <v>2.2406199809401648E-2</v>
      </c>
      <c r="N62" s="155">
        <f t="shared" si="8"/>
        <v>3.8789022899721533E-2</v>
      </c>
      <c r="O62" s="155">
        <f t="shared" si="8"/>
        <v>1.1230382363476574E-2</v>
      </c>
      <c r="P62" s="155">
        <f t="shared" si="8"/>
        <v>2.2219331874506431E-2</v>
      </c>
      <c r="Q62" s="155">
        <f t="shared" si="8"/>
        <v>1.525776850627176E-2</v>
      </c>
      <c r="R62" s="155">
        <f t="shared" si="8"/>
        <v>3.1849150650482428E-3</v>
      </c>
      <c r="S62" s="155">
        <f t="shared" si="8"/>
        <v>1.8319585757195253E-4</v>
      </c>
      <c r="T62" s="155">
        <f t="shared" si="8"/>
        <v>1.7724423297587424E-3</v>
      </c>
      <c r="U62" s="156">
        <f t="shared" si="8"/>
        <v>1.7724423297587424E-3</v>
      </c>
    </row>
    <row r="63" spans="1:22" ht="13.5" thickBot="1" x14ac:dyDescent="0.25"/>
    <row r="64" spans="1:22" ht="13.5" thickBot="1" x14ac:dyDescent="0.25">
      <c r="B64" s="157" t="str">
        <f>B53</f>
        <v>East</v>
      </c>
      <c r="C64" s="159">
        <f>INDEX($C$53:$U$53,1,MATCH(C56,$C$3:$U$3,0))</f>
        <v>79598060690.026215</v>
      </c>
      <c r="D64" s="159">
        <f t="shared" ref="D64:U64" si="9">INDEX($C$53:$U$53,1,MATCH(D56,$C$3:$U$3,0))</f>
        <v>16220969497.520771</v>
      </c>
      <c r="E64" s="159">
        <f t="shared" si="9"/>
        <v>14592645921.206184</v>
      </c>
      <c r="F64" s="159">
        <f t="shared" si="9"/>
        <v>6116547454.6704683</v>
      </c>
      <c r="G64" s="159">
        <f t="shared" si="9"/>
        <v>13578481655.403494</v>
      </c>
      <c r="H64" s="159">
        <f t="shared" si="9"/>
        <v>20018266395.715591</v>
      </c>
      <c r="I64" s="159">
        <f t="shared" si="9"/>
        <v>18192003376.080986</v>
      </c>
      <c r="J64" s="159">
        <f t="shared" si="9"/>
        <v>10242178608.102989</v>
      </c>
      <c r="K64" s="159">
        <f t="shared" si="9"/>
        <v>15901720924.502008</v>
      </c>
      <c r="L64" s="159">
        <f t="shared" si="9"/>
        <v>3886652178.0091982</v>
      </c>
      <c r="M64" s="159">
        <f t="shared" si="9"/>
        <v>4691097351.2694311</v>
      </c>
      <c r="N64" s="159">
        <f t="shared" si="9"/>
        <v>5452127123.9076691</v>
      </c>
      <c r="O64" s="159">
        <f t="shared" si="9"/>
        <v>2679798324.1481347</v>
      </c>
      <c r="P64" s="159">
        <f t="shared" si="9"/>
        <v>3348166902.9184594</v>
      </c>
      <c r="Q64" s="159">
        <f t="shared" si="9"/>
        <v>674697423.55281138</v>
      </c>
      <c r="R64" s="159">
        <f t="shared" si="9"/>
        <v>806852015.97451627</v>
      </c>
      <c r="S64" s="159">
        <f t="shared" si="9"/>
        <v>56513355.260162964</v>
      </c>
      <c r="T64" s="159">
        <f t="shared" si="9"/>
        <v>8177006.0169696342</v>
      </c>
      <c r="U64" s="191">
        <f t="shared" si="9"/>
        <v>8177006.0169696342</v>
      </c>
      <c r="V64" s="71">
        <f>SUM(C64:U64)</f>
        <v>216073133210.30307</v>
      </c>
    </row>
    <row r="65" spans="1:21" ht="13.5" thickBot="1" x14ac:dyDescent="0.25">
      <c r="A65" s="193">
        <f>SUM(C65:L65)</f>
        <v>0.91796478235999424</v>
      </c>
      <c r="B65" s="158" t="s">
        <v>2786</v>
      </c>
      <c r="C65" s="164">
        <f>C64/$V$64</f>
        <v>0.36838481262061284</v>
      </c>
      <c r="D65" s="155">
        <f>D64/$V$64</f>
        <v>7.5071663267514938E-2</v>
      </c>
      <c r="E65" s="155">
        <f t="shared" ref="E65:U65" si="10">E64/$V$64</f>
        <v>6.7535679722861355E-2</v>
      </c>
      <c r="F65" s="155">
        <f t="shared" si="10"/>
        <v>2.8307764893274624E-2</v>
      </c>
      <c r="G65" s="155">
        <f t="shared" si="10"/>
        <v>6.2842063951503005E-2</v>
      </c>
      <c r="H65" s="155">
        <f t="shared" si="10"/>
        <v>9.2645791257314244E-2</v>
      </c>
      <c r="I65" s="155">
        <f t="shared" si="10"/>
        <v>8.4193731565760127E-2</v>
      </c>
      <c r="J65" s="155">
        <f t="shared" si="10"/>
        <v>4.7401444390285763E-2</v>
      </c>
      <c r="K65" s="155">
        <f t="shared" si="10"/>
        <v>7.3594160866936334E-2</v>
      </c>
      <c r="L65" s="155">
        <f t="shared" si="10"/>
        <v>1.7987669823931029E-2</v>
      </c>
      <c r="M65" s="155">
        <f t="shared" si="10"/>
        <v>2.171069249365494E-2</v>
      </c>
      <c r="N65" s="155">
        <f t="shared" si="10"/>
        <v>2.5232785968818883E-2</v>
      </c>
      <c r="O65" s="155">
        <f t="shared" si="10"/>
        <v>1.2402274564787739E-2</v>
      </c>
      <c r="P65" s="155">
        <f t="shared" si="10"/>
        <v>1.5495526228426107E-2</v>
      </c>
      <c r="Q65" s="155">
        <f t="shared" si="10"/>
        <v>3.1225419538676805E-3</v>
      </c>
      <c r="R65" s="155">
        <f t="shared" si="10"/>
        <v>3.7341616886223915E-3</v>
      </c>
      <c r="S65" s="155">
        <f t="shared" si="10"/>
        <v>2.6154734936508167E-4</v>
      </c>
      <c r="T65" s="155">
        <f t="shared" si="10"/>
        <v>3.7843696231363425E-5</v>
      </c>
      <c r="U65" s="156">
        <f t="shared" si="10"/>
        <v>3.7843696231363425E-5</v>
      </c>
    </row>
    <row r="70" spans="1:21" x14ac:dyDescent="0.2">
      <c r="N70" s="1" t="s">
        <v>2802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64"/>
  <sheetViews>
    <sheetView zoomScale="90" zoomScaleNormal="90" workbookViewId="0">
      <selection activeCell="G12" sqref="G12"/>
    </sheetView>
  </sheetViews>
  <sheetFormatPr defaultRowHeight="12.75" x14ac:dyDescent="0.2"/>
  <cols>
    <col min="1" max="1" width="9.140625" style="1"/>
    <col min="2" max="2" width="22.140625" style="1" bestFit="1" customWidth="1"/>
    <col min="3" max="6" width="14.85546875" style="1" customWidth="1"/>
    <col min="7" max="7" width="16.140625" style="1" customWidth="1"/>
    <col min="8" max="22" width="14.85546875" style="1" customWidth="1"/>
    <col min="23" max="16384" width="9.140625" style="1"/>
  </cols>
  <sheetData>
    <row r="1" spans="1:22" x14ac:dyDescent="0.2">
      <c r="B1" s="256" t="s">
        <v>2810</v>
      </c>
    </row>
    <row r="2" spans="1:22" ht="13.5" thickBot="1" x14ac:dyDescent="0.25">
      <c r="B2" s="122">
        <v>1</v>
      </c>
      <c r="C2" s="122">
        <v>2</v>
      </c>
      <c r="D2" s="122">
        <v>3</v>
      </c>
      <c r="E2" s="122">
        <v>4</v>
      </c>
      <c r="F2" s="122">
        <v>5</v>
      </c>
      <c r="G2" s="122">
        <v>6</v>
      </c>
      <c r="H2" s="122">
        <v>7</v>
      </c>
      <c r="I2" s="122">
        <v>8</v>
      </c>
      <c r="J2" s="122">
        <v>9</v>
      </c>
      <c r="K2" s="122">
        <v>10</v>
      </c>
      <c r="L2" s="122">
        <v>11</v>
      </c>
      <c r="M2" s="122">
        <v>12</v>
      </c>
      <c r="N2" s="122">
        <v>13</v>
      </c>
      <c r="O2" s="122">
        <v>14</v>
      </c>
      <c r="P2" s="122">
        <v>15</v>
      </c>
      <c r="Q2" s="122">
        <v>16</v>
      </c>
      <c r="R2" s="122">
        <v>17</v>
      </c>
      <c r="S2" s="122">
        <v>18</v>
      </c>
      <c r="T2" s="122">
        <v>19</v>
      </c>
      <c r="U2" s="122">
        <v>20</v>
      </c>
    </row>
    <row r="3" spans="1:22" ht="39" thickBot="1" x14ac:dyDescent="0.25">
      <c r="B3" s="123"/>
      <c r="C3" s="124" t="s">
        <v>2783</v>
      </c>
      <c r="D3" s="125" t="s">
        <v>2788</v>
      </c>
      <c r="E3" s="125" t="s">
        <v>2036</v>
      </c>
      <c r="F3" s="125" t="s">
        <v>2787</v>
      </c>
      <c r="G3" s="125" t="s">
        <v>2789</v>
      </c>
      <c r="H3" s="125" t="s">
        <v>1978</v>
      </c>
      <c r="I3" s="125" t="s">
        <v>2790</v>
      </c>
      <c r="J3" s="125" t="s">
        <v>2791</v>
      </c>
      <c r="K3" s="125" t="s">
        <v>2792</v>
      </c>
      <c r="L3" s="125" t="s">
        <v>2793</v>
      </c>
      <c r="M3" s="197" t="s">
        <v>2794</v>
      </c>
      <c r="N3" s="125" t="s">
        <v>2795</v>
      </c>
      <c r="O3" s="125" t="s">
        <v>2796</v>
      </c>
      <c r="P3" s="125" t="s">
        <v>2797</v>
      </c>
      <c r="Q3" s="125" t="s">
        <v>2798</v>
      </c>
      <c r="R3" s="125" t="s">
        <v>2005</v>
      </c>
      <c r="S3" s="125" t="s">
        <v>2799</v>
      </c>
      <c r="T3" s="125" t="s">
        <v>2800</v>
      </c>
      <c r="U3" s="126" t="s">
        <v>2801</v>
      </c>
      <c r="V3" s="127" t="s">
        <v>2784</v>
      </c>
    </row>
    <row r="4" spans="1:22" x14ac:dyDescent="0.2">
      <c r="A4" s="122" t="s">
        <v>2268</v>
      </c>
      <c r="B4" s="128" t="s">
        <v>2194</v>
      </c>
      <c r="C4" s="129">
        <v>1058055.5527940432</v>
      </c>
      <c r="D4" s="130">
        <v>0</v>
      </c>
      <c r="E4" s="130">
        <v>55766690.016068175</v>
      </c>
      <c r="F4" s="130">
        <v>6081634.530184472</v>
      </c>
      <c r="G4" s="130">
        <v>78243693.641602024</v>
      </c>
      <c r="H4" s="130">
        <v>559517737.56283236</v>
      </c>
      <c r="I4" s="130">
        <v>1344249452.2816045</v>
      </c>
      <c r="J4" s="130">
        <v>222791745.82267156</v>
      </c>
      <c r="K4" s="130">
        <v>47189865.456934974</v>
      </c>
      <c r="L4" s="130">
        <v>108991413.38940454</v>
      </c>
      <c r="M4" s="198">
        <v>52913942.204459175</v>
      </c>
      <c r="N4" s="130">
        <v>80343055.49116233</v>
      </c>
      <c r="O4" s="130">
        <v>204154218.39077902</v>
      </c>
      <c r="P4" s="130">
        <v>226083573.3768312</v>
      </c>
      <c r="Q4" s="130">
        <v>0</v>
      </c>
      <c r="R4" s="130">
        <v>16223569.501888342</v>
      </c>
      <c r="S4" s="130">
        <v>48565850.506606542</v>
      </c>
      <c r="T4" s="130">
        <v>13537516.947565388</v>
      </c>
      <c r="U4" s="131">
        <v>27047447.612568885</v>
      </c>
      <c r="V4" s="132">
        <v>3092759462.2859578</v>
      </c>
    </row>
    <row r="5" spans="1:22" x14ac:dyDescent="0.2">
      <c r="A5" s="122" t="s">
        <v>2781</v>
      </c>
      <c r="B5" s="133" t="s">
        <v>2195</v>
      </c>
      <c r="C5" s="134">
        <v>4764638.7775999373</v>
      </c>
      <c r="D5" s="135">
        <v>419018.33972321841</v>
      </c>
      <c r="E5" s="135">
        <v>155835843.68738255</v>
      </c>
      <c r="F5" s="135">
        <v>18244903.590553414</v>
      </c>
      <c r="G5" s="135">
        <v>67480338.194017857</v>
      </c>
      <c r="H5" s="135">
        <v>1709989811.2529838</v>
      </c>
      <c r="I5" s="135">
        <v>4127003251.9880176</v>
      </c>
      <c r="J5" s="135">
        <v>226397456.90598491</v>
      </c>
      <c r="K5" s="135">
        <v>124250625.44786948</v>
      </c>
      <c r="L5" s="135">
        <v>614423460.67633474</v>
      </c>
      <c r="M5" s="199">
        <v>336253688.19126171</v>
      </c>
      <c r="N5" s="135">
        <v>1373210526.5385363</v>
      </c>
      <c r="O5" s="135">
        <v>1264799897.5706322</v>
      </c>
      <c r="P5" s="135">
        <v>823137352.8274399</v>
      </c>
      <c r="Q5" s="135">
        <v>0</v>
      </c>
      <c r="R5" s="135">
        <v>43312026.778536633</v>
      </c>
      <c r="S5" s="135">
        <v>110373438.64465819</v>
      </c>
      <c r="T5" s="135">
        <v>138786577.13950109</v>
      </c>
      <c r="U5" s="136">
        <v>105448769.72019732</v>
      </c>
      <c r="V5" s="137">
        <v>11244131626.271233</v>
      </c>
    </row>
    <row r="6" spans="1:22" x14ac:dyDescent="0.2">
      <c r="A6" s="122" t="s">
        <v>2268</v>
      </c>
      <c r="B6" s="133" t="s">
        <v>2196</v>
      </c>
      <c r="C6" s="134">
        <v>0</v>
      </c>
      <c r="D6" s="135">
        <v>0</v>
      </c>
      <c r="E6" s="135">
        <v>85410879.264156729</v>
      </c>
      <c r="F6" s="135">
        <v>0</v>
      </c>
      <c r="G6" s="135">
        <v>66229601.705367833</v>
      </c>
      <c r="H6" s="135">
        <v>702492817.25472903</v>
      </c>
      <c r="I6" s="135">
        <v>1300765380.6347973</v>
      </c>
      <c r="J6" s="135">
        <v>133011985.77533677</v>
      </c>
      <c r="K6" s="135">
        <v>71901893.722528026</v>
      </c>
      <c r="L6" s="135">
        <v>198753731.71169725</v>
      </c>
      <c r="M6" s="199">
        <v>110884064.71579626</v>
      </c>
      <c r="N6" s="135">
        <v>121331829.20881943</v>
      </c>
      <c r="O6" s="135">
        <v>391191996.11840951</v>
      </c>
      <c r="P6" s="135">
        <v>280559533.32530695</v>
      </c>
      <c r="Q6" s="135">
        <v>0</v>
      </c>
      <c r="R6" s="135">
        <v>17044436.972746324</v>
      </c>
      <c r="S6" s="135">
        <v>45799951.932150058</v>
      </c>
      <c r="T6" s="135">
        <v>27169144.673300534</v>
      </c>
      <c r="U6" s="136">
        <v>48134777.045317888</v>
      </c>
      <c r="V6" s="137">
        <v>3600682024.0604601</v>
      </c>
    </row>
    <row r="7" spans="1:22" x14ac:dyDescent="0.2">
      <c r="A7" s="122" t="s">
        <v>2781</v>
      </c>
      <c r="B7" s="133" t="s">
        <v>2197</v>
      </c>
      <c r="C7" s="134">
        <v>0</v>
      </c>
      <c r="D7" s="135">
        <v>0</v>
      </c>
      <c r="E7" s="135">
        <v>124118643.10141538</v>
      </c>
      <c r="F7" s="135">
        <v>13754443.278533582</v>
      </c>
      <c r="G7" s="135">
        <v>16735649.497843266</v>
      </c>
      <c r="H7" s="135">
        <v>987103666.49307799</v>
      </c>
      <c r="I7" s="135">
        <v>3083837472.3192315</v>
      </c>
      <c r="J7" s="135">
        <v>296606264.82230139</v>
      </c>
      <c r="K7" s="135">
        <v>125488220.71710828</v>
      </c>
      <c r="L7" s="135">
        <v>528323036.09980392</v>
      </c>
      <c r="M7" s="199">
        <v>168714747.93210292</v>
      </c>
      <c r="N7" s="135">
        <v>471604414.43333077</v>
      </c>
      <c r="O7" s="135">
        <v>666160333.91616035</v>
      </c>
      <c r="P7" s="135">
        <v>496916812.47154701</v>
      </c>
      <c r="Q7" s="135">
        <v>0</v>
      </c>
      <c r="R7" s="135">
        <v>23714576.630589966</v>
      </c>
      <c r="S7" s="135">
        <v>69386479.298630863</v>
      </c>
      <c r="T7" s="135">
        <v>96489640.707001612</v>
      </c>
      <c r="U7" s="136">
        <v>65544501.446409807</v>
      </c>
      <c r="V7" s="137">
        <v>7234498903.1650906</v>
      </c>
    </row>
    <row r="8" spans="1:22" x14ac:dyDescent="0.2">
      <c r="A8" s="122" t="s">
        <v>2268</v>
      </c>
      <c r="B8" s="133" t="s">
        <v>2198</v>
      </c>
      <c r="C8" s="134">
        <v>11112972.094364196</v>
      </c>
      <c r="D8" s="135">
        <v>0</v>
      </c>
      <c r="E8" s="135">
        <v>113975765.54599833</v>
      </c>
      <c r="F8" s="135">
        <v>0</v>
      </c>
      <c r="G8" s="135">
        <v>67480338.194017857</v>
      </c>
      <c r="H8" s="135">
        <v>941642991.00275242</v>
      </c>
      <c r="I8" s="135">
        <v>2460542365.6139388</v>
      </c>
      <c r="J8" s="135">
        <v>101480700.24196658</v>
      </c>
      <c r="K8" s="135">
        <v>100500804.76383591</v>
      </c>
      <c r="L8" s="135">
        <v>455815008.49524587</v>
      </c>
      <c r="M8" s="199">
        <v>235137060.63217342</v>
      </c>
      <c r="N8" s="135">
        <v>293837603.12112564</v>
      </c>
      <c r="O8" s="135">
        <v>936349311.71169412</v>
      </c>
      <c r="P8" s="135">
        <v>521847242.53224558</v>
      </c>
      <c r="Q8" s="135">
        <v>0</v>
      </c>
      <c r="R8" s="135">
        <v>29215605.434637129</v>
      </c>
      <c r="S8" s="135">
        <v>74030155.587164328</v>
      </c>
      <c r="T8" s="135">
        <v>91164988.893860877</v>
      </c>
      <c r="U8" s="136">
        <v>81273197.223225698</v>
      </c>
      <c r="V8" s="137">
        <v>6515406111.0882454</v>
      </c>
    </row>
    <row r="9" spans="1:22" x14ac:dyDescent="0.2">
      <c r="A9" s="122" t="s">
        <v>2779</v>
      </c>
      <c r="B9" s="133" t="s">
        <v>2181</v>
      </c>
      <c r="C9" s="134">
        <v>5083687.083080655</v>
      </c>
      <c r="D9" s="135">
        <v>419018.33972321841</v>
      </c>
      <c r="E9" s="135">
        <v>257891354.38863078</v>
      </c>
      <c r="F9" s="135">
        <v>79061248.892398119</v>
      </c>
      <c r="G9" s="135">
        <v>51686149.743600339</v>
      </c>
      <c r="H9" s="135">
        <v>874483838.60825956</v>
      </c>
      <c r="I9" s="135">
        <v>3891876111.5858722</v>
      </c>
      <c r="J9" s="135">
        <v>179869610.75121421</v>
      </c>
      <c r="K9" s="135">
        <v>217961510.38996822</v>
      </c>
      <c r="L9" s="135">
        <v>1316282150.8681729</v>
      </c>
      <c r="M9" s="199">
        <v>505577499.31796575</v>
      </c>
      <c r="N9" s="135">
        <v>947161457.84135067</v>
      </c>
      <c r="O9" s="135">
        <v>2835418149.8221059</v>
      </c>
      <c r="P9" s="135">
        <v>1283963365.9246423</v>
      </c>
      <c r="Q9" s="135">
        <v>0</v>
      </c>
      <c r="R9" s="135">
        <v>56402711.249591731</v>
      </c>
      <c r="S9" s="135">
        <v>101193228.64177018</v>
      </c>
      <c r="T9" s="135">
        <v>389834952.68616343</v>
      </c>
      <c r="U9" s="136">
        <v>132148571.50416933</v>
      </c>
      <c r="V9" s="137">
        <v>13126314617.638678</v>
      </c>
    </row>
    <row r="10" spans="1:22" x14ac:dyDescent="0.2">
      <c r="A10" s="122" t="s">
        <v>2779</v>
      </c>
      <c r="B10" s="133" t="s">
        <v>2180</v>
      </c>
      <c r="C10" s="134">
        <v>2116111.1055880864</v>
      </c>
      <c r="D10" s="135">
        <v>838036.67944643681</v>
      </c>
      <c r="E10" s="135">
        <v>60487805.254582778</v>
      </c>
      <c r="F10" s="135">
        <v>377061340.87143719</v>
      </c>
      <c r="G10" s="135">
        <v>53274048.72170791</v>
      </c>
      <c r="H10" s="135">
        <v>454276878.26275647</v>
      </c>
      <c r="I10" s="135">
        <v>1755914417.42101</v>
      </c>
      <c r="J10" s="135">
        <v>146644410.44095322</v>
      </c>
      <c r="K10" s="135">
        <v>90959190.564971715</v>
      </c>
      <c r="L10" s="135">
        <v>355884101.45095789</v>
      </c>
      <c r="M10" s="199">
        <v>2288115697.9071455</v>
      </c>
      <c r="N10" s="135">
        <v>624139286.36822689</v>
      </c>
      <c r="O10" s="135">
        <v>2108910637.9402661</v>
      </c>
      <c r="P10" s="135">
        <v>1788548010.5136268</v>
      </c>
      <c r="Q10" s="135">
        <v>0</v>
      </c>
      <c r="R10" s="135">
        <v>20917429.812137865</v>
      </c>
      <c r="S10" s="135">
        <v>29665939.667252276</v>
      </c>
      <c r="T10" s="135">
        <v>101888627.93871894</v>
      </c>
      <c r="U10" s="136">
        <v>69111020.477403373</v>
      </c>
      <c r="V10" s="137">
        <v>10328752991.398188</v>
      </c>
    </row>
    <row r="11" spans="1:22" x14ac:dyDescent="0.2">
      <c r="A11" s="122" t="s">
        <v>2780</v>
      </c>
      <c r="B11" s="133" t="s">
        <v>2199</v>
      </c>
      <c r="C11" s="134">
        <v>851464.87190448272</v>
      </c>
      <c r="D11" s="135">
        <v>0</v>
      </c>
      <c r="E11" s="135">
        <v>103432954.0855886</v>
      </c>
      <c r="F11" s="135">
        <v>24326538.120737888</v>
      </c>
      <c r="G11" s="135">
        <v>28749741.434077453</v>
      </c>
      <c r="H11" s="135">
        <v>935119017.78589046</v>
      </c>
      <c r="I11" s="135">
        <v>2218071711.3275685</v>
      </c>
      <c r="J11" s="135">
        <v>204374003.88575381</v>
      </c>
      <c r="K11" s="135">
        <v>141736345.38182938</v>
      </c>
      <c r="L11" s="135">
        <v>405809025.61354929</v>
      </c>
      <c r="M11" s="199">
        <v>193724647.16116571</v>
      </c>
      <c r="N11" s="135">
        <v>319095400.44106233</v>
      </c>
      <c r="O11" s="135">
        <v>761752755.29394603</v>
      </c>
      <c r="P11" s="135">
        <v>470973363.90577841</v>
      </c>
      <c r="Q11" s="135">
        <v>0</v>
      </c>
      <c r="R11" s="135">
        <v>33150025.604055271</v>
      </c>
      <c r="S11" s="135">
        <v>89513659.237988055</v>
      </c>
      <c r="T11" s="135">
        <v>77195116.674895599</v>
      </c>
      <c r="U11" s="136">
        <v>69789903.307735994</v>
      </c>
      <c r="V11" s="137">
        <v>6077665674.1335287</v>
      </c>
    </row>
    <row r="12" spans="1:22" x14ac:dyDescent="0.2">
      <c r="A12" s="122" t="s">
        <v>2781</v>
      </c>
      <c r="B12" s="133" t="s">
        <v>2200</v>
      </c>
      <c r="C12" s="134">
        <v>1148674.3083239719</v>
      </c>
      <c r="D12" s="135">
        <v>830055.37773742306</v>
      </c>
      <c r="E12" s="135">
        <v>155321183.82816729</v>
      </c>
      <c r="F12" s="135">
        <v>19836077.808718052</v>
      </c>
      <c r="G12" s="135">
        <v>17831748.265881147</v>
      </c>
      <c r="H12" s="135">
        <v>1008633357.5021439</v>
      </c>
      <c r="I12" s="135">
        <v>3759562614.2707896</v>
      </c>
      <c r="J12" s="135">
        <v>287148342.87524635</v>
      </c>
      <c r="K12" s="135">
        <v>127051266.87272961</v>
      </c>
      <c r="L12" s="135">
        <v>673253715.87406659</v>
      </c>
      <c r="M12" s="199">
        <v>166633483.05534759</v>
      </c>
      <c r="N12" s="135">
        <v>452580704.88096684</v>
      </c>
      <c r="O12" s="135">
        <v>902743952.66732585</v>
      </c>
      <c r="P12" s="135">
        <v>631886861.54154897</v>
      </c>
      <c r="Q12" s="135">
        <v>0</v>
      </c>
      <c r="R12" s="135">
        <v>34315074.090904467</v>
      </c>
      <c r="S12" s="135">
        <v>74663956.729004294</v>
      </c>
      <c r="T12" s="135">
        <v>119102105.40240291</v>
      </c>
      <c r="U12" s="136">
        <v>75824776.356406108</v>
      </c>
      <c r="V12" s="137">
        <v>8508367951.7077093</v>
      </c>
    </row>
    <row r="13" spans="1:22" x14ac:dyDescent="0.2">
      <c r="A13" s="122" t="s">
        <v>2268</v>
      </c>
      <c r="B13" s="133" t="s">
        <v>2201</v>
      </c>
      <c r="C13" s="134">
        <v>3296916.1637952463</v>
      </c>
      <c r="D13" s="135">
        <v>0</v>
      </c>
      <c r="E13" s="135">
        <v>110871367.7720897</v>
      </c>
      <c r="F13" s="135">
        <v>0</v>
      </c>
      <c r="G13" s="135">
        <v>28749741.434077453</v>
      </c>
      <c r="H13" s="135">
        <v>857572799.58665967</v>
      </c>
      <c r="I13" s="135">
        <v>2625035588.3466215</v>
      </c>
      <c r="J13" s="135">
        <v>213952011.96509254</v>
      </c>
      <c r="K13" s="135">
        <v>97565075.216187984</v>
      </c>
      <c r="L13" s="135">
        <v>292807018.18145084</v>
      </c>
      <c r="M13" s="199">
        <v>168097494.71458018</v>
      </c>
      <c r="N13" s="135">
        <v>370577862.42288065</v>
      </c>
      <c r="O13" s="135">
        <v>593010907.97816157</v>
      </c>
      <c r="P13" s="135">
        <v>446822528.31335694</v>
      </c>
      <c r="Q13" s="135">
        <v>0</v>
      </c>
      <c r="R13" s="135">
        <v>25404198.897434305</v>
      </c>
      <c r="S13" s="135">
        <v>72771239.162991345</v>
      </c>
      <c r="T13" s="135">
        <v>64570865.915477343</v>
      </c>
      <c r="U13" s="136">
        <v>64727998.634814523</v>
      </c>
      <c r="V13" s="137">
        <v>6035833614.7056732</v>
      </c>
    </row>
    <row r="14" spans="1:22" x14ac:dyDescent="0.2">
      <c r="A14" s="122" t="s">
        <v>2268</v>
      </c>
      <c r="B14" s="133" t="s">
        <v>2202</v>
      </c>
      <c r="C14" s="134">
        <v>0</v>
      </c>
      <c r="D14" s="135">
        <v>0</v>
      </c>
      <c r="E14" s="135">
        <v>70473207.811077759</v>
      </c>
      <c r="F14" s="135">
        <v>0</v>
      </c>
      <c r="G14" s="135">
        <v>63545603.959222384</v>
      </c>
      <c r="H14" s="135">
        <v>567639182.28787553</v>
      </c>
      <c r="I14" s="135">
        <v>1141681379.2141609</v>
      </c>
      <c r="J14" s="135">
        <v>142963296.52725556</v>
      </c>
      <c r="K14" s="135">
        <v>78564083.281093329</v>
      </c>
      <c r="L14" s="135">
        <v>309119139.54988825</v>
      </c>
      <c r="M14" s="199">
        <v>84564743.518344417</v>
      </c>
      <c r="N14" s="135">
        <v>169546853.05876622</v>
      </c>
      <c r="O14" s="135">
        <v>596066097.75513744</v>
      </c>
      <c r="P14" s="135">
        <v>375512169.31022525</v>
      </c>
      <c r="Q14" s="135">
        <v>0</v>
      </c>
      <c r="R14" s="135">
        <v>22399808.446009543</v>
      </c>
      <c r="S14" s="135">
        <v>61790040.616466999</v>
      </c>
      <c r="T14" s="135">
        <v>72779734.777076438</v>
      </c>
      <c r="U14" s="136">
        <v>44799391.039406873</v>
      </c>
      <c r="V14" s="137">
        <v>3801444731.1520071</v>
      </c>
    </row>
    <row r="15" spans="1:22" x14ac:dyDescent="0.2">
      <c r="A15" s="122" t="s">
        <v>2779</v>
      </c>
      <c r="B15" s="133" t="s">
        <v>2182</v>
      </c>
      <c r="C15" s="134">
        <v>1058055.5527940432</v>
      </c>
      <c r="D15" s="135">
        <v>419018.33972321841</v>
      </c>
      <c r="E15" s="135">
        <v>158106444.99896118</v>
      </c>
      <c r="F15" s="135">
        <v>48653076.241475776</v>
      </c>
      <c r="G15" s="135">
        <v>56562345.025821552</v>
      </c>
      <c r="H15" s="135">
        <v>674964763.16607141</v>
      </c>
      <c r="I15" s="135">
        <v>2263870814.6882172</v>
      </c>
      <c r="J15" s="135">
        <v>106032198.3535046</v>
      </c>
      <c r="K15" s="135">
        <v>126489109.31514411</v>
      </c>
      <c r="L15" s="135">
        <v>1136029776.0459292</v>
      </c>
      <c r="M15" s="199">
        <v>200875481.62877166</v>
      </c>
      <c r="N15" s="135">
        <v>836657129.19779587</v>
      </c>
      <c r="O15" s="135">
        <v>1462041905.3836319</v>
      </c>
      <c r="P15" s="135">
        <v>745132499.27702582</v>
      </c>
      <c r="Q15" s="135">
        <v>0</v>
      </c>
      <c r="R15" s="135">
        <v>36232432.616383582</v>
      </c>
      <c r="S15" s="135">
        <v>60720183.997395098</v>
      </c>
      <c r="T15" s="135">
        <v>237007701.77437806</v>
      </c>
      <c r="U15" s="136">
        <v>67940254.529398635</v>
      </c>
      <c r="V15" s="137">
        <v>8218793190.1324234</v>
      </c>
    </row>
    <row r="16" spans="1:22" x14ac:dyDescent="0.2">
      <c r="A16" s="122" t="s">
        <v>2781</v>
      </c>
      <c r="B16" s="133" t="s">
        <v>2183</v>
      </c>
      <c r="C16" s="134">
        <v>2557908.9164819219</v>
      </c>
      <c r="D16" s="135">
        <v>0</v>
      </c>
      <c r="E16" s="135">
        <v>90370291.083446175</v>
      </c>
      <c r="F16" s="135">
        <v>48653076.241475776</v>
      </c>
      <c r="G16" s="135">
        <v>11859454.215622049</v>
      </c>
      <c r="H16" s="135">
        <v>424436323.53140259</v>
      </c>
      <c r="I16" s="135">
        <v>1888527841.2762063</v>
      </c>
      <c r="J16" s="135">
        <v>60896000.79117962</v>
      </c>
      <c r="K16" s="135">
        <v>99853378.480297998</v>
      </c>
      <c r="L16" s="135">
        <v>554881692.14398551</v>
      </c>
      <c r="M16" s="199">
        <v>184016871.90619439</v>
      </c>
      <c r="N16" s="135">
        <v>323672792.75457591</v>
      </c>
      <c r="O16" s="135">
        <v>906730633.44534814</v>
      </c>
      <c r="P16" s="135">
        <v>554671023.01580119</v>
      </c>
      <c r="Q16" s="135">
        <v>0</v>
      </c>
      <c r="R16" s="135">
        <v>23514443.354006045</v>
      </c>
      <c r="S16" s="135">
        <v>54956770.343738742</v>
      </c>
      <c r="T16" s="135">
        <v>145065991.06989661</v>
      </c>
      <c r="U16" s="136">
        <v>63199148.852065347</v>
      </c>
      <c r="V16" s="137">
        <v>5437863641.4217234</v>
      </c>
    </row>
    <row r="17" spans="1:22" x14ac:dyDescent="0.2">
      <c r="A17" s="122" t="s">
        <v>2779</v>
      </c>
      <c r="B17" s="133" t="s">
        <v>2184</v>
      </c>
      <c r="C17" s="134">
        <v>1467722.6138046905</v>
      </c>
      <c r="D17" s="135">
        <v>0</v>
      </c>
      <c r="E17" s="135">
        <v>106543102.52542131</v>
      </c>
      <c r="F17" s="135">
        <v>6081634.530184472</v>
      </c>
      <c r="G17" s="135">
        <v>29086903.923535012</v>
      </c>
      <c r="H17" s="135">
        <v>617140527.5605973</v>
      </c>
      <c r="I17" s="135">
        <v>1958038737.5060964</v>
      </c>
      <c r="J17" s="135">
        <v>125027316.59402058</v>
      </c>
      <c r="K17" s="135">
        <v>95684894.970754251</v>
      </c>
      <c r="L17" s="135">
        <v>550585623.6023742</v>
      </c>
      <c r="M17" s="199">
        <v>106038361.12991516</v>
      </c>
      <c r="N17" s="135">
        <v>386976463.42280805</v>
      </c>
      <c r="O17" s="135">
        <v>707697767.99601102</v>
      </c>
      <c r="P17" s="135">
        <v>407567348.8963502</v>
      </c>
      <c r="Q17" s="135">
        <v>0</v>
      </c>
      <c r="R17" s="135">
        <v>24714984.964260776</v>
      </c>
      <c r="S17" s="135">
        <v>54201510.763416201</v>
      </c>
      <c r="T17" s="135">
        <v>170803104.41755778</v>
      </c>
      <c r="U17" s="136">
        <v>59029032.250078052</v>
      </c>
      <c r="V17" s="137">
        <v>5406685037.6671858</v>
      </c>
    </row>
    <row r="18" spans="1:22" x14ac:dyDescent="0.2">
      <c r="A18" s="122" t="s">
        <v>2781</v>
      </c>
      <c r="B18" s="133" t="s">
        <v>2203</v>
      </c>
      <c r="C18" s="134">
        <v>1058055.5527940432</v>
      </c>
      <c r="D18" s="135">
        <v>0</v>
      </c>
      <c r="E18" s="135">
        <v>90979324.131194144</v>
      </c>
      <c r="F18" s="135">
        <v>0</v>
      </c>
      <c r="G18" s="135">
        <v>52936886.232250355</v>
      </c>
      <c r="H18" s="135">
        <v>998727792.97700548</v>
      </c>
      <c r="I18" s="135">
        <v>2556419964.9568725</v>
      </c>
      <c r="J18" s="135">
        <v>211774040.9063746</v>
      </c>
      <c r="K18" s="135">
        <v>80470103.575286418</v>
      </c>
      <c r="L18" s="135">
        <v>412502989.75894672</v>
      </c>
      <c r="M18" s="199">
        <v>220999814.70495749</v>
      </c>
      <c r="N18" s="135">
        <v>588384146.35140848</v>
      </c>
      <c r="O18" s="135">
        <v>795342065.25957191</v>
      </c>
      <c r="P18" s="135">
        <v>493358177.30582172</v>
      </c>
      <c r="Q18" s="135">
        <v>0</v>
      </c>
      <c r="R18" s="135">
        <v>22416212.394769084</v>
      </c>
      <c r="S18" s="135">
        <v>62212451.599237613</v>
      </c>
      <c r="T18" s="135">
        <v>52176721.468342192</v>
      </c>
      <c r="U18" s="136">
        <v>56804345.126466915</v>
      </c>
      <c r="V18" s="137">
        <v>6696563092.3012972</v>
      </c>
    </row>
    <row r="19" spans="1:22" x14ac:dyDescent="0.2">
      <c r="A19" s="122" t="s">
        <v>2268</v>
      </c>
      <c r="B19" s="133" t="s">
        <v>2204</v>
      </c>
      <c r="C19" s="134">
        <v>4674020.0220700083</v>
      </c>
      <c r="D19" s="135">
        <v>0</v>
      </c>
      <c r="E19" s="135">
        <v>100928527.24302025</v>
      </c>
      <c r="F19" s="135">
        <v>0</v>
      </c>
      <c r="G19" s="135">
        <v>26557543.898001697</v>
      </c>
      <c r="H19" s="135">
        <v>884291682.16210961</v>
      </c>
      <c r="I19" s="135">
        <v>1673784232.951638</v>
      </c>
      <c r="J19" s="135">
        <v>229915405.62798762</v>
      </c>
      <c r="K19" s="135">
        <v>70996671.412449077</v>
      </c>
      <c r="L19" s="135">
        <v>151797525.80787742</v>
      </c>
      <c r="M19" s="199">
        <v>130604921.41352874</v>
      </c>
      <c r="N19" s="135">
        <v>180703528.65583768</v>
      </c>
      <c r="O19" s="135">
        <v>354741225.42242962</v>
      </c>
      <c r="P19" s="135">
        <v>298967361.71633959</v>
      </c>
      <c r="Q19" s="135">
        <v>0</v>
      </c>
      <c r="R19" s="135">
        <v>15145303.579476112</v>
      </c>
      <c r="S19" s="135">
        <v>49889505.116111681</v>
      </c>
      <c r="T19" s="135">
        <v>29391257.230531808</v>
      </c>
      <c r="U19" s="136">
        <v>48719837.608673498</v>
      </c>
      <c r="V19" s="137">
        <v>4251108549.868082</v>
      </c>
    </row>
    <row r="20" spans="1:22" x14ac:dyDescent="0.2">
      <c r="A20" s="122" t="s">
        <v>2781</v>
      </c>
      <c r="B20" s="133" t="s">
        <v>2205</v>
      </c>
      <c r="C20" s="134">
        <v>5413027.2693833327</v>
      </c>
      <c r="D20" s="135">
        <v>0</v>
      </c>
      <c r="E20" s="135">
        <v>114339355.70951009</v>
      </c>
      <c r="F20" s="135">
        <v>6081634.530184472</v>
      </c>
      <c r="G20" s="135">
        <v>55129083.768326111</v>
      </c>
      <c r="H20" s="135">
        <v>854856494.50557208</v>
      </c>
      <c r="I20" s="135">
        <v>2420250712.2587557</v>
      </c>
      <c r="J20" s="135">
        <v>382987367.54679573</v>
      </c>
      <c r="K20" s="135">
        <v>94060532.18972598</v>
      </c>
      <c r="L20" s="135">
        <v>359844436.2766065</v>
      </c>
      <c r="M20" s="199">
        <v>121581979.30210759</v>
      </c>
      <c r="N20" s="135">
        <v>333214088.40453827</v>
      </c>
      <c r="O20" s="135">
        <v>542451122.99500906</v>
      </c>
      <c r="P20" s="135">
        <v>483812459.09394288</v>
      </c>
      <c r="Q20" s="135">
        <v>0</v>
      </c>
      <c r="R20" s="135">
        <v>21425466.981166631</v>
      </c>
      <c r="S20" s="135">
        <v>58088318.115820624</v>
      </c>
      <c r="T20" s="135">
        <v>53927953.10924916</v>
      </c>
      <c r="U20" s="136">
        <v>59496183.303564459</v>
      </c>
      <c r="V20" s="137">
        <v>5966960215.3602591</v>
      </c>
    </row>
    <row r="21" spans="1:22" x14ac:dyDescent="0.2">
      <c r="A21" s="122" t="s">
        <v>2781</v>
      </c>
      <c r="B21" s="133" t="s">
        <v>2206</v>
      </c>
      <c r="C21" s="134">
        <v>3264785.4139120583</v>
      </c>
      <c r="D21" s="135">
        <v>0</v>
      </c>
      <c r="E21" s="135">
        <v>94186172.7953697</v>
      </c>
      <c r="F21" s="135">
        <v>6081634.530184472</v>
      </c>
      <c r="G21" s="135">
        <v>52782248.511638209</v>
      </c>
      <c r="H21" s="135">
        <v>577507926.81017017</v>
      </c>
      <c r="I21" s="135">
        <v>2344494447.8388462</v>
      </c>
      <c r="J21" s="135">
        <v>307695425.32306647</v>
      </c>
      <c r="K21" s="135">
        <v>98605451.734198764</v>
      </c>
      <c r="L21" s="135">
        <v>544827402.15422332</v>
      </c>
      <c r="M21" s="199">
        <v>136785511.87086499</v>
      </c>
      <c r="N21" s="135">
        <v>284336077.2216813</v>
      </c>
      <c r="O21" s="135">
        <v>667597572.15917099</v>
      </c>
      <c r="P21" s="135">
        <v>460002383.89711243</v>
      </c>
      <c r="Q21" s="135">
        <v>0</v>
      </c>
      <c r="R21" s="135">
        <v>23921820.263562631</v>
      </c>
      <c r="S21" s="135">
        <v>51274295.591472059</v>
      </c>
      <c r="T21" s="135">
        <v>91731029.651656657</v>
      </c>
      <c r="U21" s="136">
        <v>54787334.42972663</v>
      </c>
      <c r="V21" s="137">
        <v>5799881520.1968575</v>
      </c>
    </row>
    <row r="22" spans="1:22" x14ac:dyDescent="0.2">
      <c r="A22" s="122" t="s">
        <v>2779</v>
      </c>
      <c r="B22" s="133" t="s">
        <v>2185</v>
      </c>
      <c r="C22" s="134">
        <v>409667.06101064733</v>
      </c>
      <c r="D22" s="135">
        <v>0</v>
      </c>
      <c r="E22" s="135">
        <v>149287303.06267187</v>
      </c>
      <c r="F22" s="135">
        <v>36489807.181106828</v>
      </c>
      <c r="G22" s="135">
        <v>1250736.4886500195</v>
      </c>
      <c r="H22" s="135">
        <v>515577772.53438926</v>
      </c>
      <c r="I22" s="135">
        <v>2220278579.4414253</v>
      </c>
      <c r="J22" s="135">
        <v>100019922.18404742</v>
      </c>
      <c r="K22" s="135">
        <v>140149906.60923082</v>
      </c>
      <c r="L22" s="135">
        <v>964118607.96066511</v>
      </c>
      <c r="M22" s="199">
        <v>375304441.13731819</v>
      </c>
      <c r="N22" s="135">
        <v>460778459.62449825</v>
      </c>
      <c r="O22" s="135">
        <v>1449676098.8121169</v>
      </c>
      <c r="P22" s="135">
        <v>712943703.69615173</v>
      </c>
      <c r="Q22" s="135">
        <v>0</v>
      </c>
      <c r="R22" s="135">
        <v>32385506.645819932</v>
      </c>
      <c r="S22" s="135">
        <v>64051520.551852264</v>
      </c>
      <c r="T22" s="135">
        <v>217960811.16779131</v>
      </c>
      <c r="U22" s="136">
        <v>83905988.504804105</v>
      </c>
      <c r="V22" s="137">
        <v>7524588832.6635494</v>
      </c>
    </row>
    <row r="23" spans="1:22" x14ac:dyDescent="0.2">
      <c r="A23" s="122" t="s">
        <v>2779</v>
      </c>
      <c r="B23" s="133" t="s">
        <v>2186</v>
      </c>
      <c r="C23" s="134">
        <v>6758000.3777749063</v>
      </c>
      <c r="D23" s="135">
        <v>419018.33972321841</v>
      </c>
      <c r="E23" s="135">
        <v>88071062.605913654</v>
      </c>
      <c r="F23" s="135">
        <v>30408172.650922358</v>
      </c>
      <c r="G23" s="135">
        <v>1096098.7680378794</v>
      </c>
      <c r="H23" s="135">
        <v>482797038.13231474</v>
      </c>
      <c r="I23" s="135">
        <v>2268809642.214293</v>
      </c>
      <c r="J23" s="135">
        <v>88104763.647081032</v>
      </c>
      <c r="K23" s="135">
        <v>98953390.833783686</v>
      </c>
      <c r="L23" s="135">
        <v>418499864.4111585</v>
      </c>
      <c r="M23" s="199">
        <v>402382868.05092573</v>
      </c>
      <c r="N23" s="135">
        <v>588633781.88217926</v>
      </c>
      <c r="O23" s="135">
        <v>981277242.72631252</v>
      </c>
      <c r="P23" s="135">
        <v>625505794.29941511</v>
      </c>
      <c r="Q23" s="135">
        <v>0</v>
      </c>
      <c r="R23" s="135">
        <v>23787993.007291332</v>
      </c>
      <c r="S23" s="135">
        <v>57601087.612547778</v>
      </c>
      <c r="T23" s="135">
        <v>150175617.98524502</v>
      </c>
      <c r="U23" s="136">
        <v>77892509.611218691</v>
      </c>
      <c r="V23" s="137">
        <v>6391173947.1561394</v>
      </c>
    </row>
    <row r="24" spans="1:22" x14ac:dyDescent="0.2">
      <c r="A24" s="122" t="s">
        <v>2780</v>
      </c>
      <c r="B24" s="133" t="s">
        <v>2207</v>
      </c>
      <c r="C24" s="134">
        <v>2525778.166598734</v>
      </c>
      <c r="D24" s="135">
        <v>0</v>
      </c>
      <c r="E24" s="135">
        <v>56986645.954157598</v>
      </c>
      <c r="F24" s="135">
        <v>0</v>
      </c>
      <c r="G24" s="135">
        <v>1096098.7680378794</v>
      </c>
      <c r="H24" s="135">
        <v>385144281.59091163</v>
      </c>
      <c r="I24" s="135">
        <v>1519206525.720324</v>
      </c>
      <c r="J24" s="135">
        <v>56457036.529429875</v>
      </c>
      <c r="K24" s="135">
        <v>57043373.645246938</v>
      </c>
      <c r="L24" s="135">
        <v>302029385.50166136</v>
      </c>
      <c r="M24" s="199">
        <v>107314162.33195136</v>
      </c>
      <c r="N24" s="135">
        <v>200703380.08874002</v>
      </c>
      <c r="O24" s="135">
        <v>595330161.23796165</v>
      </c>
      <c r="P24" s="135">
        <v>327083095.64741766</v>
      </c>
      <c r="Q24" s="135">
        <v>0</v>
      </c>
      <c r="R24" s="135">
        <v>14519664.384960722</v>
      </c>
      <c r="S24" s="135">
        <v>42197241.054523602</v>
      </c>
      <c r="T24" s="135">
        <v>52641125.774213009</v>
      </c>
      <c r="U24" s="136">
        <v>43453590.767352171</v>
      </c>
      <c r="V24" s="137">
        <v>3763731547.1634874</v>
      </c>
    </row>
    <row r="25" spans="1:22" x14ac:dyDescent="0.2">
      <c r="A25" s="122" t="s">
        <v>2779</v>
      </c>
      <c r="B25" s="133" t="s">
        <v>2187</v>
      </c>
      <c r="C25" s="134">
        <v>0</v>
      </c>
      <c r="D25" s="135">
        <v>0</v>
      </c>
      <c r="E25" s="135">
        <v>80369583.844624266</v>
      </c>
      <c r="F25" s="135">
        <v>18244903.590553414</v>
      </c>
      <c r="G25" s="135">
        <v>15639550.729805388</v>
      </c>
      <c r="H25" s="135">
        <v>432220538.80729496</v>
      </c>
      <c r="I25" s="135">
        <v>1461907859.0573864</v>
      </c>
      <c r="J25" s="135">
        <v>107578677.42610277</v>
      </c>
      <c r="K25" s="135">
        <v>131887740.61358277</v>
      </c>
      <c r="L25" s="135">
        <v>712155566.6751858</v>
      </c>
      <c r="M25" s="199">
        <v>166347353.50259164</v>
      </c>
      <c r="N25" s="135">
        <v>340087414.23868161</v>
      </c>
      <c r="O25" s="135">
        <v>1010741511.1959122</v>
      </c>
      <c r="P25" s="135">
        <v>584816155.89458525</v>
      </c>
      <c r="Q25" s="135">
        <v>0</v>
      </c>
      <c r="R25" s="135">
        <v>27665712.12894934</v>
      </c>
      <c r="S25" s="135">
        <v>66327558.19334586</v>
      </c>
      <c r="T25" s="135">
        <v>173564599.56247386</v>
      </c>
      <c r="U25" s="136">
        <v>69617639.793734148</v>
      </c>
      <c r="V25" s="137">
        <v>5399172365.2548113</v>
      </c>
    </row>
    <row r="26" spans="1:22" x14ac:dyDescent="0.2">
      <c r="A26" s="122" t="s">
        <v>2779</v>
      </c>
      <c r="B26" s="133" t="s">
        <v>2188</v>
      </c>
      <c r="C26" s="134">
        <v>1058055.5527940432</v>
      </c>
      <c r="D26" s="135">
        <v>0</v>
      </c>
      <c r="E26" s="135">
        <v>74915004.52941218</v>
      </c>
      <c r="F26" s="135">
        <v>0</v>
      </c>
      <c r="G26" s="135">
        <v>65133502.937329955</v>
      </c>
      <c r="H26" s="135">
        <v>407986333.26275909</v>
      </c>
      <c r="I26" s="135">
        <v>1109029811.0460124</v>
      </c>
      <c r="J26" s="135">
        <v>103862354.6398755</v>
      </c>
      <c r="K26" s="135">
        <v>99503177.900620788</v>
      </c>
      <c r="L26" s="135">
        <v>433016865.84203106</v>
      </c>
      <c r="M26" s="199">
        <v>89772922.911319643</v>
      </c>
      <c r="N26" s="135">
        <v>147562676.89643013</v>
      </c>
      <c r="O26" s="135">
        <v>630764150.0694859</v>
      </c>
      <c r="P26" s="135">
        <v>334738633.24002326</v>
      </c>
      <c r="Q26" s="135">
        <v>0</v>
      </c>
      <c r="R26" s="135">
        <v>23117356.741464183</v>
      </c>
      <c r="S26" s="135">
        <v>62119618.560570829</v>
      </c>
      <c r="T26" s="135">
        <v>115834641.60533649</v>
      </c>
      <c r="U26" s="136">
        <v>48520233.231119774</v>
      </c>
      <c r="V26" s="137">
        <v>3746935338.9665852</v>
      </c>
    </row>
    <row r="27" spans="1:22" x14ac:dyDescent="0.2">
      <c r="A27" s="122" t="s">
        <v>2780</v>
      </c>
      <c r="B27" s="133" t="s">
        <v>2208</v>
      </c>
      <c r="C27" s="134">
        <v>2238860.6110012033</v>
      </c>
      <c r="D27" s="135">
        <v>0</v>
      </c>
      <c r="E27" s="135">
        <v>76804411.005389869</v>
      </c>
      <c r="F27" s="135">
        <v>6081634.530184472</v>
      </c>
      <c r="G27" s="135">
        <v>1096098.7680378794</v>
      </c>
      <c r="H27" s="135">
        <v>604463486.49606943</v>
      </c>
      <c r="I27" s="135">
        <v>1633527204.363699</v>
      </c>
      <c r="J27" s="135">
        <v>119435668.62726073</v>
      </c>
      <c r="K27" s="135">
        <v>70247786.994331867</v>
      </c>
      <c r="L27" s="135">
        <v>347245805.93097442</v>
      </c>
      <c r="M27" s="199">
        <v>121520472.30882333</v>
      </c>
      <c r="N27" s="135">
        <v>245625670.7840434</v>
      </c>
      <c r="O27" s="135">
        <v>743413655.59293258</v>
      </c>
      <c r="P27" s="135">
        <v>462346342.29970682</v>
      </c>
      <c r="Q27" s="135">
        <v>0</v>
      </c>
      <c r="R27" s="135">
        <v>21319595.242083672</v>
      </c>
      <c r="S27" s="135">
        <v>52969727.880983956</v>
      </c>
      <c r="T27" s="135">
        <v>64622545.138199575</v>
      </c>
      <c r="U27" s="136">
        <v>50262709.34597484</v>
      </c>
      <c r="V27" s="137">
        <v>4623221675.9196968</v>
      </c>
    </row>
    <row r="28" spans="1:22" x14ac:dyDescent="0.2">
      <c r="A28" s="122" t="s">
        <v>2268</v>
      </c>
      <c r="B28" s="133" t="s">
        <v>2189</v>
      </c>
      <c r="C28" s="134">
        <v>1058055.5527940432</v>
      </c>
      <c r="D28" s="135">
        <v>0</v>
      </c>
      <c r="E28" s="135">
        <v>80728155.736894071</v>
      </c>
      <c r="F28" s="135">
        <v>18244903.590553414</v>
      </c>
      <c r="G28" s="135">
        <v>76992957.152952015</v>
      </c>
      <c r="H28" s="135">
        <v>764469437.74490535</v>
      </c>
      <c r="I28" s="135">
        <v>2119026595.4497402</v>
      </c>
      <c r="J28" s="135">
        <v>230688206.34008652</v>
      </c>
      <c r="K28" s="135">
        <v>91798602.93844296</v>
      </c>
      <c r="L28" s="135">
        <v>297273425.14952832</v>
      </c>
      <c r="M28" s="199">
        <v>131166158.33700213</v>
      </c>
      <c r="N28" s="135">
        <v>227244290.81111452</v>
      </c>
      <c r="O28" s="135">
        <v>456583095.58400786</v>
      </c>
      <c r="P28" s="135">
        <v>581224046.32507539</v>
      </c>
      <c r="Q28" s="135">
        <v>0</v>
      </c>
      <c r="R28" s="135">
        <v>27242283.805770703</v>
      </c>
      <c r="S28" s="135">
        <v>54016371.585993581</v>
      </c>
      <c r="T28" s="135">
        <v>37698262.833597042</v>
      </c>
      <c r="U28" s="136">
        <v>43736390.275148347</v>
      </c>
      <c r="V28" s="137">
        <v>5239191239.2136068</v>
      </c>
    </row>
    <row r="29" spans="1:22" x14ac:dyDescent="0.2">
      <c r="A29" s="122" t="s">
        <v>2268</v>
      </c>
      <c r="B29" s="133" t="s">
        <v>2209</v>
      </c>
      <c r="C29" s="134">
        <v>1797062.8001073678</v>
      </c>
      <c r="D29" s="135">
        <v>830055.37773742306</v>
      </c>
      <c r="E29" s="135">
        <v>99778765.941368774</v>
      </c>
      <c r="F29" s="135">
        <v>12163269.060368944</v>
      </c>
      <c r="G29" s="135">
        <v>16735649.497843266</v>
      </c>
      <c r="H29" s="135">
        <v>899273347.20363438</v>
      </c>
      <c r="I29" s="135">
        <v>2242732315.4872861</v>
      </c>
      <c r="J29" s="135">
        <v>213732661.63215986</v>
      </c>
      <c r="K29" s="135">
        <v>86466793.978374153</v>
      </c>
      <c r="L29" s="135">
        <v>394056174.4488619</v>
      </c>
      <c r="M29" s="199">
        <v>156950196.44390529</v>
      </c>
      <c r="N29" s="135">
        <v>369261162.29565388</v>
      </c>
      <c r="O29" s="135">
        <v>679546091.95918274</v>
      </c>
      <c r="P29" s="135">
        <v>433901951.94852173</v>
      </c>
      <c r="Q29" s="135">
        <v>0</v>
      </c>
      <c r="R29" s="135">
        <v>28126373.480149344</v>
      </c>
      <c r="S29" s="135">
        <v>79640506.422502235</v>
      </c>
      <c r="T29" s="135">
        <v>50991530.585231006</v>
      </c>
      <c r="U29" s="136">
        <v>56101715.763904825</v>
      </c>
      <c r="V29" s="137">
        <v>5822085624.3267927</v>
      </c>
    </row>
    <row r="30" spans="1:22" x14ac:dyDescent="0.2">
      <c r="A30" s="122" t="s">
        <v>2780</v>
      </c>
      <c r="B30" s="133" t="s">
        <v>2210</v>
      </c>
      <c r="C30" s="134">
        <v>3174166.6583821294</v>
      </c>
      <c r="D30" s="135">
        <v>159626.03418027368</v>
      </c>
      <c r="E30" s="135">
        <v>80984475.127804756</v>
      </c>
      <c r="F30" s="135">
        <v>0</v>
      </c>
      <c r="G30" s="135">
        <v>12955552.983659927</v>
      </c>
      <c r="H30" s="135">
        <v>422287815.06857532</v>
      </c>
      <c r="I30" s="135">
        <v>1526646319.667309</v>
      </c>
      <c r="J30" s="135">
        <v>74269381.089451477</v>
      </c>
      <c r="K30" s="135">
        <v>71474381.651596695</v>
      </c>
      <c r="L30" s="135">
        <v>695565102.84894347</v>
      </c>
      <c r="M30" s="199">
        <v>159814147.6358631</v>
      </c>
      <c r="N30" s="135">
        <v>304329745.62885463</v>
      </c>
      <c r="O30" s="135">
        <v>1144750923.7604492</v>
      </c>
      <c r="P30" s="135">
        <v>504359559.87872809</v>
      </c>
      <c r="Q30" s="135">
        <v>0</v>
      </c>
      <c r="R30" s="135">
        <v>31872031.560107183</v>
      </c>
      <c r="S30" s="135">
        <v>58591251.802075215</v>
      </c>
      <c r="T30" s="135">
        <v>155090019.35143402</v>
      </c>
      <c r="U30" s="136">
        <v>67801615.214964062</v>
      </c>
      <c r="V30" s="137">
        <v>5314126115.9623785</v>
      </c>
    </row>
    <row r="31" spans="1:22" x14ac:dyDescent="0.2">
      <c r="A31" s="122" t="s">
        <v>2779</v>
      </c>
      <c r="B31" s="133" t="s">
        <v>2190</v>
      </c>
      <c r="C31" s="134">
        <v>3264785.4139120583</v>
      </c>
      <c r="D31" s="135">
        <v>0</v>
      </c>
      <c r="E31" s="135">
        <v>130415382.25457209</v>
      </c>
      <c r="F31" s="135">
        <v>133795959.66405836</v>
      </c>
      <c r="G31" s="135">
        <v>26402906.177389555</v>
      </c>
      <c r="H31" s="135">
        <v>460235316.28734905</v>
      </c>
      <c r="I31" s="135">
        <v>1895283860.3291183</v>
      </c>
      <c r="J31" s="135">
        <v>105450049.74819073</v>
      </c>
      <c r="K31" s="135">
        <v>138195928.88808414</v>
      </c>
      <c r="L31" s="135">
        <v>650401455.00033903</v>
      </c>
      <c r="M31" s="199">
        <v>305884856.76775885</v>
      </c>
      <c r="N31" s="135">
        <v>348614344.01401979</v>
      </c>
      <c r="O31" s="135">
        <v>1172924446.8151546</v>
      </c>
      <c r="P31" s="135">
        <v>603046168.24834323</v>
      </c>
      <c r="Q31" s="135">
        <v>0</v>
      </c>
      <c r="R31" s="135">
        <v>27107898.986431766</v>
      </c>
      <c r="S31" s="135">
        <v>72251694.306935757</v>
      </c>
      <c r="T31" s="135">
        <v>184094215.41466591</v>
      </c>
      <c r="U31" s="136">
        <v>67375496.059842721</v>
      </c>
      <c r="V31" s="137">
        <v>6324744764.3761663</v>
      </c>
    </row>
    <row r="32" spans="1:22" x14ac:dyDescent="0.2">
      <c r="A32" s="122" t="s">
        <v>2780</v>
      </c>
      <c r="B32" s="133" t="s">
        <v>2211</v>
      </c>
      <c r="C32" s="134">
        <v>5461223.3942081146</v>
      </c>
      <c r="D32" s="135">
        <v>0</v>
      </c>
      <c r="E32" s="135">
        <v>65742493.530637391</v>
      </c>
      <c r="F32" s="135">
        <v>0</v>
      </c>
      <c r="G32" s="135">
        <v>44365728.320741944</v>
      </c>
      <c r="H32" s="135">
        <v>624384891.68763447</v>
      </c>
      <c r="I32" s="135">
        <v>1256210655.419544</v>
      </c>
      <c r="J32" s="135">
        <v>93495809.974593431</v>
      </c>
      <c r="K32" s="135">
        <v>62498431.799969368</v>
      </c>
      <c r="L32" s="135">
        <v>232635809.26084012</v>
      </c>
      <c r="M32" s="199">
        <v>90008190.04703635</v>
      </c>
      <c r="N32" s="135">
        <v>130192571.28526103</v>
      </c>
      <c r="O32" s="135">
        <v>400610154.83172542</v>
      </c>
      <c r="P32" s="135">
        <v>269820881.74833888</v>
      </c>
      <c r="Q32" s="135">
        <v>0</v>
      </c>
      <c r="R32" s="135">
        <v>14084179.550196232</v>
      </c>
      <c r="S32" s="135">
        <v>42045663.05173523</v>
      </c>
      <c r="T32" s="135">
        <v>34009821.669898435</v>
      </c>
      <c r="U32" s="136">
        <v>44034048.359928131</v>
      </c>
      <c r="V32" s="137">
        <v>3409600553.9322886</v>
      </c>
    </row>
    <row r="33" spans="1:22" x14ac:dyDescent="0.2">
      <c r="A33" s="122" t="s">
        <v>2779</v>
      </c>
      <c r="B33" s="133" t="s">
        <v>2191</v>
      </c>
      <c r="C33" s="134">
        <v>1058055.5527940432</v>
      </c>
      <c r="D33" s="135">
        <v>0</v>
      </c>
      <c r="E33" s="135">
        <v>132477884.51248306</v>
      </c>
      <c r="F33" s="135">
        <v>91224517.952767059</v>
      </c>
      <c r="G33" s="135">
        <v>66229601.705367833</v>
      </c>
      <c r="H33" s="135">
        <v>400033233.33953846</v>
      </c>
      <c r="I33" s="135">
        <v>2649721555.933732</v>
      </c>
      <c r="J33" s="135">
        <v>166943550.61667082</v>
      </c>
      <c r="K33" s="135">
        <v>136767377.35250512</v>
      </c>
      <c r="L33" s="135">
        <v>730596881.26755726</v>
      </c>
      <c r="M33" s="199">
        <v>356690314.10840642</v>
      </c>
      <c r="N33" s="135">
        <v>444356109.35823131</v>
      </c>
      <c r="O33" s="135">
        <v>1150870601.1813247</v>
      </c>
      <c r="P33" s="135">
        <v>679681800.5678581</v>
      </c>
      <c r="Q33" s="135">
        <v>0</v>
      </c>
      <c r="R33" s="135">
        <v>35755314.696513459</v>
      </c>
      <c r="S33" s="135">
        <v>58818562.821760483</v>
      </c>
      <c r="T33" s="135">
        <v>132684327.27034146</v>
      </c>
      <c r="U33" s="136">
        <v>63408724.395838886</v>
      </c>
      <c r="V33" s="137">
        <v>7297318412.6336899</v>
      </c>
    </row>
    <row r="34" spans="1:22" x14ac:dyDescent="0.2">
      <c r="A34" s="122" t="s">
        <v>2268</v>
      </c>
      <c r="B34" s="133" t="s">
        <v>2212</v>
      </c>
      <c r="C34" s="134">
        <v>1180805.0582071599</v>
      </c>
      <c r="D34" s="135">
        <v>0</v>
      </c>
      <c r="E34" s="135">
        <v>94456679.52875559</v>
      </c>
      <c r="F34" s="135">
        <v>6081634.530184472</v>
      </c>
      <c r="G34" s="135">
        <v>26402906.177389555</v>
      </c>
      <c r="H34" s="135">
        <v>828882189.61185575</v>
      </c>
      <c r="I34" s="135">
        <v>1860559975.7512932</v>
      </c>
      <c r="J34" s="135">
        <v>177557433.78705135</v>
      </c>
      <c r="K34" s="135">
        <v>87835214.661898077</v>
      </c>
      <c r="L34" s="135">
        <v>333466020.4388473</v>
      </c>
      <c r="M34" s="199">
        <v>90044204.674019098</v>
      </c>
      <c r="N34" s="135">
        <v>183312616.72409582</v>
      </c>
      <c r="O34" s="135">
        <v>548721370.88355887</v>
      </c>
      <c r="P34" s="135">
        <v>350427708.83388525</v>
      </c>
      <c r="Q34" s="135">
        <v>0</v>
      </c>
      <c r="R34" s="135">
        <v>18479466.098744527</v>
      </c>
      <c r="S34" s="135">
        <v>51818489.024208017</v>
      </c>
      <c r="T34" s="135">
        <v>77657568.025504857</v>
      </c>
      <c r="U34" s="136">
        <v>49396386.056836002</v>
      </c>
      <c r="V34" s="137">
        <v>4786280669.8663349</v>
      </c>
    </row>
    <row r="35" spans="1:22" x14ac:dyDescent="0.2">
      <c r="A35" s="122" t="s">
        <v>2779</v>
      </c>
      <c r="B35" s="133" t="s">
        <v>2192</v>
      </c>
      <c r="C35" s="134">
        <v>3174166.6583821294</v>
      </c>
      <c r="D35" s="135">
        <v>0</v>
      </c>
      <c r="E35" s="135">
        <v>118813687.59404193</v>
      </c>
      <c r="F35" s="135">
        <v>18244903.590553414</v>
      </c>
      <c r="G35" s="135">
        <v>12955552.983659927</v>
      </c>
      <c r="H35" s="135">
        <v>571879680.96295536</v>
      </c>
      <c r="I35" s="135">
        <v>2512141839.9167595</v>
      </c>
      <c r="J35" s="135">
        <v>102441452.81086437</v>
      </c>
      <c r="K35" s="135">
        <v>115818755.27638958</v>
      </c>
      <c r="L35" s="135">
        <v>659735351.37393451</v>
      </c>
      <c r="M35" s="199">
        <v>228982678.44621825</v>
      </c>
      <c r="N35" s="135">
        <v>422378116.22162414</v>
      </c>
      <c r="O35" s="135">
        <v>1481738050.5761878</v>
      </c>
      <c r="P35" s="135">
        <v>769326729.00679076</v>
      </c>
      <c r="Q35" s="135">
        <v>0</v>
      </c>
      <c r="R35" s="135">
        <v>31547470.9718743</v>
      </c>
      <c r="S35" s="135">
        <v>84936388.773352906</v>
      </c>
      <c r="T35" s="135">
        <v>173461187.43751881</v>
      </c>
      <c r="U35" s="136">
        <v>78540973.379975721</v>
      </c>
      <c r="V35" s="137">
        <v>7386116985.9810839</v>
      </c>
    </row>
    <row r="36" spans="1:22" ht="13.5" thickBot="1" x14ac:dyDescent="0.25">
      <c r="A36" s="122" t="s">
        <v>2779</v>
      </c>
      <c r="B36" s="138" t="s">
        <v>2193</v>
      </c>
      <c r="C36" s="139">
        <v>18915221.843342714</v>
      </c>
      <c r="D36" s="140">
        <v>142903781.86744195</v>
      </c>
      <c r="E36" s="140">
        <v>288129551.52919167</v>
      </c>
      <c r="F36" s="140">
        <v>532284552.56237823</v>
      </c>
      <c r="G36" s="140">
        <v>25306807.409351673</v>
      </c>
      <c r="H36" s="140">
        <v>2323967028.9569178</v>
      </c>
      <c r="I36" s="140">
        <v>6170990763.7218447</v>
      </c>
      <c r="J36" s="140">
        <v>315395445.79042608</v>
      </c>
      <c r="K36" s="140">
        <v>328030113.36302948</v>
      </c>
      <c r="L36" s="140">
        <v>1707272436.1889522</v>
      </c>
      <c r="M36" s="200">
        <v>3261614865.4614496</v>
      </c>
      <c r="N36" s="140">
        <v>3285546440.3316975</v>
      </c>
      <c r="O36" s="140">
        <v>3151891892.9479032</v>
      </c>
      <c r="P36" s="140">
        <v>2061015361.1202209</v>
      </c>
      <c r="Q36" s="140">
        <v>0</v>
      </c>
      <c r="R36" s="140">
        <v>66519025.127486855</v>
      </c>
      <c r="S36" s="140">
        <v>160517342.8057369</v>
      </c>
      <c r="T36" s="140">
        <v>596890695.70097268</v>
      </c>
      <c r="U36" s="141">
        <v>208125488.77172813</v>
      </c>
      <c r="V36" s="142">
        <v>24645316815.500072</v>
      </c>
    </row>
    <row r="37" spans="1:22" ht="13.5" thickBot="1" x14ac:dyDescent="0.25">
      <c r="A37" s="122"/>
      <c r="B37" s="143" t="s">
        <v>1973</v>
      </c>
      <c r="C37" s="144">
        <v>101000000.00000003</v>
      </c>
      <c r="D37" s="144">
        <v>147237628.69543639</v>
      </c>
      <c r="E37" s="144">
        <v>3666999999.999999</v>
      </c>
      <c r="F37" s="144">
        <v>1557181502.0696988</v>
      </c>
      <c r="G37" s="144">
        <v>1218580869.2348652</v>
      </c>
      <c r="H37" s="144">
        <v>24753999999.999992</v>
      </c>
      <c r="I37" s="144">
        <v>75260000000.000031</v>
      </c>
      <c r="J37" s="144">
        <v>5634999999.9999981</v>
      </c>
      <c r="K37" s="144">
        <v>3605999999.9999995</v>
      </c>
      <c r="L37" s="144">
        <v>17847999999.999992</v>
      </c>
      <c r="M37" s="201">
        <v>11455317843.471273</v>
      </c>
      <c r="N37" s="144">
        <v>15856000000</v>
      </c>
      <c r="O37" s="144">
        <v>32296000000</v>
      </c>
      <c r="P37" s="144">
        <v>20090000000.000004</v>
      </c>
      <c r="Q37" s="144">
        <v>0</v>
      </c>
      <c r="R37" s="144">
        <v>913000000</v>
      </c>
      <c r="S37" s="144">
        <v>2176999999.9999995</v>
      </c>
      <c r="T37" s="144">
        <v>4190000000</v>
      </c>
      <c r="U37" s="145">
        <v>2246000000.0000005</v>
      </c>
      <c r="V37" s="146">
        <v>223017317843.47125</v>
      </c>
    </row>
    <row r="38" spans="1:22" x14ac:dyDescent="0.2">
      <c r="A38" s="122"/>
      <c r="B38" s="203"/>
      <c r="C38" s="204"/>
      <c r="D38" s="204"/>
      <c r="E38" s="204"/>
      <c r="F38" s="204"/>
      <c r="G38" s="204"/>
      <c r="H38" s="204"/>
      <c r="I38" s="204"/>
      <c r="J38" s="204"/>
      <c r="K38" s="204"/>
      <c r="L38" s="204"/>
      <c r="M38" s="204"/>
      <c r="N38" s="204"/>
      <c r="O38" s="204"/>
      <c r="P38" s="204"/>
      <c r="Q38" s="204"/>
      <c r="R38" s="204"/>
      <c r="S38" s="204"/>
      <c r="T38" s="204"/>
      <c r="U38" s="204"/>
      <c r="V38" s="204"/>
    </row>
    <row r="39" spans="1:22" ht="13.5" thickBot="1" x14ac:dyDescent="0.25">
      <c r="A39" s="122"/>
      <c r="B39" s="203"/>
      <c r="C39" s="204"/>
      <c r="D39" s="204"/>
      <c r="E39" s="204"/>
      <c r="F39" s="204"/>
      <c r="G39" s="204"/>
      <c r="H39" s="204"/>
      <c r="I39" s="204"/>
      <c r="J39" s="204"/>
      <c r="K39" s="204"/>
      <c r="L39" s="204"/>
      <c r="M39" s="204"/>
      <c r="N39" s="204"/>
      <c r="O39" s="204"/>
      <c r="P39" s="204"/>
      <c r="Q39" s="204"/>
      <c r="R39" s="204"/>
      <c r="S39" s="204"/>
      <c r="T39" s="204"/>
      <c r="U39" s="204"/>
      <c r="V39" s="204"/>
    </row>
    <row r="40" spans="1:22" x14ac:dyDescent="0.2">
      <c r="A40" s="122"/>
      <c r="B40" s="205" t="s">
        <v>2779</v>
      </c>
      <c r="C40" s="206">
        <v>44363528.815278016</v>
      </c>
      <c r="D40" s="153">
        <v>144998873.56605804</v>
      </c>
      <c r="E40" s="153">
        <v>1645508167.1005068</v>
      </c>
      <c r="F40" s="153">
        <v>1371550117.7278349</v>
      </c>
      <c r="G40" s="153">
        <v>404624204.6142571</v>
      </c>
      <c r="H40" s="153">
        <v>8215562949.8812037</v>
      </c>
      <c r="I40" s="153">
        <v>30157863992.861763</v>
      </c>
      <c r="J40" s="153">
        <v>1647369753.0029514</v>
      </c>
      <c r="K40" s="153">
        <v>1720401096.0780649</v>
      </c>
      <c r="L40" s="153">
        <v>9634578680.6872578</v>
      </c>
      <c r="M40" s="207">
        <v>8287587340.3697863</v>
      </c>
      <c r="N40" s="153">
        <v>8832891679.3975449</v>
      </c>
      <c r="O40" s="153">
        <v>18143952455.466412</v>
      </c>
      <c r="P40" s="153">
        <v>10596285570.685034</v>
      </c>
      <c r="Q40" s="153">
        <v>0</v>
      </c>
      <c r="R40" s="153">
        <v>406153836.94820511</v>
      </c>
      <c r="S40" s="153">
        <v>872404636.69593656</v>
      </c>
      <c r="T40" s="153">
        <v>2644200482.9611635</v>
      </c>
      <c r="U40" s="208">
        <v>1025615932.5093116</v>
      </c>
      <c r="V40" s="191">
        <v>105795913299.36858</v>
      </c>
    </row>
    <row r="41" spans="1:22" x14ac:dyDescent="0.2">
      <c r="A41" s="122"/>
      <c r="B41" s="133" t="s">
        <v>2268</v>
      </c>
      <c r="C41" s="134">
        <v>24177887.244132064</v>
      </c>
      <c r="D41" s="135">
        <v>830055.37773742306</v>
      </c>
      <c r="E41" s="135">
        <v>812390038.85942948</v>
      </c>
      <c r="F41" s="135">
        <v>42571441.711291306</v>
      </c>
      <c r="G41" s="135">
        <v>450938035.66047406</v>
      </c>
      <c r="H41" s="135">
        <v>7005782184.4173546</v>
      </c>
      <c r="I41" s="135">
        <v>16768377285.731077</v>
      </c>
      <c r="J41" s="135">
        <v>1666093447.7196085</v>
      </c>
      <c r="K41" s="135">
        <v>732819005.43174458</v>
      </c>
      <c r="L41" s="135">
        <v>2542079457.172802</v>
      </c>
      <c r="M41" s="199">
        <v>1160362786.6538086</v>
      </c>
      <c r="N41" s="135">
        <v>1996158801.7894561</v>
      </c>
      <c r="O41" s="135">
        <v>4760364315.8033609</v>
      </c>
      <c r="P41" s="135">
        <v>3515346115.6817875</v>
      </c>
      <c r="Q41" s="135">
        <v>0</v>
      </c>
      <c r="R41" s="135">
        <v>199281046.2168563</v>
      </c>
      <c r="S41" s="135">
        <v>538322109.95419478</v>
      </c>
      <c r="T41" s="135">
        <v>464960869.88214529</v>
      </c>
      <c r="U41" s="136">
        <v>463937141.25989652</v>
      </c>
      <c r="V41" s="137">
        <v>43144792026.567154</v>
      </c>
    </row>
    <row r="42" spans="1:22" x14ac:dyDescent="0.2">
      <c r="A42" s="122"/>
      <c r="B42" s="133" t="s">
        <v>2780</v>
      </c>
      <c r="C42" s="134">
        <v>14251493.702094663</v>
      </c>
      <c r="D42" s="135">
        <v>159626.03418027368</v>
      </c>
      <c r="E42" s="135">
        <v>383950979.70357823</v>
      </c>
      <c r="F42" s="135">
        <v>30408172.650922358</v>
      </c>
      <c r="G42" s="135">
        <v>88263220.274555087</v>
      </c>
      <c r="H42" s="135">
        <v>2971399492.6290812</v>
      </c>
      <c r="I42" s="135">
        <v>8153662416.4984446</v>
      </c>
      <c r="J42" s="135">
        <v>548031900.1064893</v>
      </c>
      <c r="K42" s="135">
        <v>403000319.47297424</v>
      </c>
      <c r="L42" s="135">
        <v>1983285129.1559687</v>
      </c>
      <c r="M42" s="199">
        <v>672381619.48483992</v>
      </c>
      <c r="N42" s="135">
        <v>1199946768.2279615</v>
      </c>
      <c r="O42" s="135">
        <v>3645857650.7170148</v>
      </c>
      <c r="P42" s="135">
        <v>2034583243.47997</v>
      </c>
      <c r="Q42" s="135">
        <v>0</v>
      </c>
      <c r="R42" s="135">
        <v>114945496.34140308</v>
      </c>
      <c r="S42" s="135">
        <v>285317543.02730608</v>
      </c>
      <c r="T42" s="135">
        <v>383558628.60864061</v>
      </c>
      <c r="U42" s="136">
        <v>275341866.99595523</v>
      </c>
      <c r="V42" s="137">
        <v>23188345567.111382</v>
      </c>
    </row>
    <row r="43" spans="1:22" ht="13.5" thickBot="1" x14ac:dyDescent="0.25">
      <c r="A43" s="122"/>
      <c r="B43" s="138" t="s">
        <v>2781</v>
      </c>
      <c r="C43" s="209">
        <v>18207090.238495264</v>
      </c>
      <c r="D43" s="210">
        <v>1249073.7174606414</v>
      </c>
      <c r="E43" s="210">
        <v>825150814.33648527</v>
      </c>
      <c r="F43" s="210">
        <v>112651769.97964978</v>
      </c>
      <c r="G43" s="210">
        <v>274755408.685579</v>
      </c>
      <c r="H43" s="210">
        <v>6561255373.0723562</v>
      </c>
      <c r="I43" s="210">
        <v>20180096304.908722</v>
      </c>
      <c r="J43" s="210">
        <v>1773504899.1709492</v>
      </c>
      <c r="K43" s="210">
        <v>749779579.01721656</v>
      </c>
      <c r="L43" s="210">
        <v>3688056732.9839678</v>
      </c>
      <c r="M43" s="211">
        <v>1334986096.9628367</v>
      </c>
      <c r="N43" s="210">
        <v>3827002750.5850372</v>
      </c>
      <c r="O43" s="210">
        <v>5745825578.0132189</v>
      </c>
      <c r="P43" s="210">
        <v>3943785070.153214</v>
      </c>
      <c r="Q43" s="210">
        <v>0</v>
      </c>
      <c r="R43" s="210">
        <v>192619620.49353543</v>
      </c>
      <c r="S43" s="210">
        <v>480955710.32256246</v>
      </c>
      <c r="T43" s="210">
        <v>697280018.54805017</v>
      </c>
      <c r="U43" s="212">
        <v>481105059.23483658</v>
      </c>
      <c r="V43" s="213">
        <v>50888266950.424179</v>
      </c>
    </row>
    <row r="44" spans="1:22" ht="13.5" thickBot="1" x14ac:dyDescent="0.25">
      <c r="A44" s="122"/>
      <c r="B44" s="203"/>
      <c r="C44" s="204"/>
      <c r="D44" s="204"/>
      <c r="E44" s="204"/>
      <c r="F44" s="204"/>
      <c r="G44" s="204"/>
      <c r="H44" s="204"/>
      <c r="I44" s="204"/>
      <c r="J44" s="204"/>
      <c r="K44" s="204"/>
      <c r="L44" s="204"/>
      <c r="M44" s="204"/>
      <c r="N44" s="204"/>
      <c r="O44" s="204"/>
      <c r="P44" s="204"/>
      <c r="Q44" s="204"/>
      <c r="R44" s="204"/>
      <c r="S44" s="204"/>
      <c r="T44" s="204"/>
      <c r="U44" s="204"/>
      <c r="V44" s="204"/>
    </row>
    <row r="45" spans="1:22" x14ac:dyDescent="0.2">
      <c r="A45" s="122"/>
      <c r="B45" s="205" t="s">
        <v>2779</v>
      </c>
      <c r="C45" s="214">
        <v>0.43924285955720793</v>
      </c>
      <c r="D45" s="215">
        <v>0.98479495255924521</v>
      </c>
      <c r="E45" s="215">
        <v>0.44873416064917021</v>
      </c>
      <c r="F45" s="215">
        <v>0.88079014289911906</v>
      </c>
      <c r="G45" s="215">
        <v>0.33204542663493203</v>
      </c>
      <c r="H45" s="215">
        <v>0.33188829885599119</v>
      </c>
      <c r="I45" s="215">
        <v>0.40071570545923135</v>
      </c>
      <c r="J45" s="215">
        <v>0.29234600763140228</v>
      </c>
      <c r="K45" s="215">
        <v>0.47709403662730593</v>
      </c>
      <c r="L45" s="215">
        <v>0.53981279026710338</v>
      </c>
      <c r="M45" s="215">
        <v>0.72347074551869628</v>
      </c>
      <c r="N45" s="215">
        <v>0.55706935414969383</v>
      </c>
      <c r="O45" s="215">
        <v>0.5618018471472136</v>
      </c>
      <c r="P45" s="215">
        <v>0.52744079495694529</v>
      </c>
      <c r="Q45" s="215" t="e">
        <v>#DIV/0!</v>
      </c>
      <c r="R45" s="215">
        <v>0.44485633838795741</v>
      </c>
      <c r="S45" s="215">
        <v>0.40073708621770177</v>
      </c>
      <c r="T45" s="215">
        <v>0.63107410094538507</v>
      </c>
      <c r="U45" s="217">
        <v>0.45664110975481359</v>
      </c>
      <c r="V45" s="218">
        <v>0.47438429590308029</v>
      </c>
    </row>
    <row r="46" spans="1:22" x14ac:dyDescent="0.2">
      <c r="A46" s="122"/>
      <c r="B46" s="133" t="s">
        <v>2268</v>
      </c>
      <c r="C46" s="219">
        <v>0.23938502221912927</v>
      </c>
      <c r="D46" s="220">
        <v>5.6375220457700196E-3</v>
      </c>
      <c r="E46" s="220">
        <v>0.22154077961806101</v>
      </c>
      <c r="F46" s="220">
        <v>2.7338779490193189E-2</v>
      </c>
      <c r="G46" s="220">
        <v>0.37005179306943625</v>
      </c>
      <c r="H46" s="220">
        <v>0.28301616645460759</v>
      </c>
      <c r="I46" s="220">
        <v>0.22280596978117287</v>
      </c>
      <c r="J46" s="220">
        <v>0.29566875735929177</v>
      </c>
      <c r="K46" s="220">
        <v>0.2032221312900013</v>
      </c>
      <c r="L46" s="220">
        <v>0.14242937344087869</v>
      </c>
      <c r="M46" s="220">
        <v>0.10129468274118067</v>
      </c>
      <c r="N46" s="220">
        <v>0.12589296176775078</v>
      </c>
      <c r="O46" s="220">
        <v>0.14739795379623982</v>
      </c>
      <c r="P46" s="220">
        <v>0.17497989625096003</v>
      </c>
      <c r="Q46" s="220" t="e">
        <v>#DIV/0!</v>
      </c>
      <c r="R46" s="220">
        <v>0.21827058731309562</v>
      </c>
      <c r="S46" s="220">
        <v>0.24727703718612537</v>
      </c>
      <c r="T46" s="220">
        <v>0.11096918135612059</v>
      </c>
      <c r="U46" s="222">
        <v>0.20656150545854693</v>
      </c>
      <c r="V46" s="223">
        <v>0.19345937994308185</v>
      </c>
    </row>
    <row r="47" spans="1:22" x14ac:dyDescent="0.2">
      <c r="A47" s="122"/>
      <c r="B47" s="133" t="s">
        <v>2780</v>
      </c>
      <c r="C47" s="219">
        <v>0.14110389804054119</v>
      </c>
      <c r="D47" s="220">
        <v>1.084138854955773E-3</v>
      </c>
      <c r="E47" s="220">
        <v>0.10470438497506908</v>
      </c>
      <c r="F47" s="220">
        <v>1.9527699635852276E-2</v>
      </c>
      <c r="G47" s="220">
        <v>7.2431155373360395E-2</v>
      </c>
      <c r="H47" s="220">
        <v>0.12003714521406973</v>
      </c>
      <c r="I47" s="220">
        <v>0.10833992049559449</v>
      </c>
      <c r="J47" s="220">
        <v>9.7254995582340631E-2</v>
      </c>
      <c r="K47" s="220">
        <v>0.11175826940459631</v>
      </c>
      <c r="L47" s="220">
        <v>0.11112086111362447</v>
      </c>
      <c r="M47" s="220">
        <v>5.8696024734752356E-2</v>
      </c>
      <c r="N47" s="220">
        <v>7.5677772970986476E-2</v>
      </c>
      <c r="O47" s="220">
        <v>0.11288882990825536</v>
      </c>
      <c r="P47" s="220">
        <v>0.10127343173120805</v>
      </c>
      <c r="Q47" s="220" t="e">
        <v>#DIV/0!</v>
      </c>
      <c r="R47" s="220">
        <v>0.12589868164447215</v>
      </c>
      <c r="S47" s="220">
        <v>0.13105996464276809</v>
      </c>
      <c r="T47" s="220">
        <v>9.1541438808744782E-2</v>
      </c>
      <c r="U47" s="222">
        <v>0.12259210462865323</v>
      </c>
      <c r="V47" s="223">
        <v>0.10397553782521293</v>
      </c>
    </row>
    <row r="48" spans="1:22" ht="13.5" thickBot="1" x14ac:dyDescent="0.25">
      <c r="A48" s="122"/>
      <c r="B48" s="138" t="s">
        <v>2781</v>
      </c>
      <c r="C48" s="224">
        <v>0.18026822018312139</v>
      </c>
      <c r="D48" s="225">
        <v>8.4833865400289234E-3</v>
      </c>
      <c r="E48" s="225">
        <v>0.22502067475769988</v>
      </c>
      <c r="F48" s="225">
        <v>7.2343377974835157E-2</v>
      </c>
      <c r="G48" s="225">
        <v>0.22547162492227144</v>
      </c>
      <c r="H48" s="225">
        <v>0.26505838947533161</v>
      </c>
      <c r="I48" s="225">
        <v>0.26813840426400098</v>
      </c>
      <c r="J48" s="225">
        <v>0.31473023942696537</v>
      </c>
      <c r="K48" s="225">
        <v>0.2079255626780967</v>
      </c>
      <c r="L48" s="225">
        <v>0.20663697517839363</v>
      </c>
      <c r="M48" s="225">
        <v>0.11653854700537053</v>
      </c>
      <c r="N48" s="225">
        <v>0.24135991111156896</v>
      </c>
      <c r="O48" s="225">
        <v>0.17791136914829139</v>
      </c>
      <c r="P48" s="225">
        <v>0.19630587706088667</v>
      </c>
      <c r="Q48" s="225" t="e">
        <v>#DIV/0!</v>
      </c>
      <c r="R48" s="225">
        <v>0.21097439265447473</v>
      </c>
      <c r="S48" s="225">
        <v>0.22092591195340494</v>
      </c>
      <c r="T48" s="225">
        <v>0.16641527888974944</v>
      </c>
      <c r="U48" s="227">
        <v>0.21420528015798596</v>
      </c>
      <c r="V48" s="228">
        <v>0.22818078632862507</v>
      </c>
    </row>
    <row r="51" spans="1:22" x14ac:dyDescent="0.2">
      <c r="B51" s="5" t="str">
        <f>Dashboard!D4</f>
        <v>Barking and Dagenham</v>
      </c>
      <c r="C51" s="134">
        <f>VLOOKUP($B51,$B$4:$U$36,C2,0)</f>
        <v>1058055.5527940432</v>
      </c>
      <c r="D51" s="134">
        <f t="shared" ref="D51:U51" si="0">VLOOKUP($B51,$B$4:$U$36,D2,0)</f>
        <v>0</v>
      </c>
      <c r="E51" s="134">
        <f t="shared" si="0"/>
        <v>55766690.016068175</v>
      </c>
      <c r="F51" s="134">
        <f t="shared" si="0"/>
        <v>6081634.530184472</v>
      </c>
      <c r="G51" s="134">
        <f t="shared" si="0"/>
        <v>78243693.641602024</v>
      </c>
      <c r="H51" s="134">
        <f t="shared" si="0"/>
        <v>559517737.56283236</v>
      </c>
      <c r="I51" s="134">
        <f t="shared" si="0"/>
        <v>1344249452.2816045</v>
      </c>
      <c r="J51" s="134">
        <f t="shared" si="0"/>
        <v>222791745.82267156</v>
      </c>
      <c r="K51" s="134">
        <f t="shared" si="0"/>
        <v>47189865.456934974</v>
      </c>
      <c r="L51" s="134">
        <f t="shared" si="0"/>
        <v>108991413.38940454</v>
      </c>
      <c r="M51" s="134">
        <f t="shared" si="0"/>
        <v>52913942.204459175</v>
      </c>
      <c r="N51" s="134">
        <f t="shared" si="0"/>
        <v>80343055.49116233</v>
      </c>
      <c r="O51" s="134">
        <f t="shared" si="0"/>
        <v>204154218.39077902</v>
      </c>
      <c r="P51" s="134">
        <f t="shared" si="0"/>
        <v>226083573.3768312</v>
      </c>
      <c r="Q51" s="134">
        <f t="shared" si="0"/>
        <v>0</v>
      </c>
      <c r="R51" s="134">
        <f t="shared" si="0"/>
        <v>16223569.501888342</v>
      </c>
      <c r="S51" s="134">
        <f t="shared" si="0"/>
        <v>48565850.506606542</v>
      </c>
      <c r="T51" s="134">
        <f t="shared" si="0"/>
        <v>13537516.947565388</v>
      </c>
      <c r="U51" s="134">
        <f t="shared" si="0"/>
        <v>27047447.612568885</v>
      </c>
      <c r="V51" s="134">
        <f>SUM(C51:U51)</f>
        <v>3092759462.2859578</v>
      </c>
    </row>
    <row r="52" spans="1:22" x14ac:dyDescent="0.2">
      <c r="A52" s="1" t="s">
        <v>2782</v>
      </c>
      <c r="B52" s="5" t="str">
        <f>INDEX($A$4:$A$36,MATCH($B$56,$B$4:$B$36,0))</f>
        <v>East</v>
      </c>
      <c r="C52" s="134">
        <f>SUMIF($A$4:$A$36,$B$52,C$4:C$36)</f>
        <v>24177887.244132064</v>
      </c>
      <c r="D52" s="134">
        <f t="shared" ref="D52:U52" si="1">SUMIF($A$4:$A$36,$B$52,D$4:D$36)</f>
        <v>830055.37773742306</v>
      </c>
      <c r="E52" s="134">
        <f t="shared" si="1"/>
        <v>812390038.85942948</v>
      </c>
      <c r="F52" s="134">
        <f t="shared" si="1"/>
        <v>42571441.711291306</v>
      </c>
      <c r="G52" s="134">
        <f t="shared" si="1"/>
        <v>450938035.66047406</v>
      </c>
      <c r="H52" s="134">
        <f t="shared" si="1"/>
        <v>7005782184.4173546</v>
      </c>
      <c r="I52" s="134">
        <f t="shared" si="1"/>
        <v>16768377285.731077</v>
      </c>
      <c r="J52" s="134">
        <f t="shared" si="1"/>
        <v>1666093447.7196085</v>
      </c>
      <c r="K52" s="134">
        <f t="shared" si="1"/>
        <v>732819005.43174458</v>
      </c>
      <c r="L52" s="134">
        <f t="shared" si="1"/>
        <v>2542079457.172802</v>
      </c>
      <c r="M52" s="134">
        <f t="shared" si="1"/>
        <v>1160362786.6538086</v>
      </c>
      <c r="N52" s="134">
        <f t="shared" si="1"/>
        <v>1996158801.7894561</v>
      </c>
      <c r="O52" s="134">
        <f t="shared" si="1"/>
        <v>4760364315.8033609</v>
      </c>
      <c r="P52" s="134">
        <f t="shared" si="1"/>
        <v>3515346115.6817875</v>
      </c>
      <c r="Q52" s="134">
        <f t="shared" si="1"/>
        <v>0</v>
      </c>
      <c r="R52" s="134">
        <f t="shared" si="1"/>
        <v>199281046.2168563</v>
      </c>
      <c r="S52" s="134">
        <f t="shared" si="1"/>
        <v>538322109.95419478</v>
      </c>
      <c r="T52" s="134">
        <f t="shared" si="1"/>
        <v>464960869.88214529</v>
      </c>
      <c r="U52" s="134">
        <f t="shared" si="1"/>
        <v>463937141.25989652</v>
      </c>
      <c r="V52" s="134">
        <f>SUM(C52:U52)</f>
        <v>43144792026.567154</v>
      </c>
    </row>
    <row r="53" spans="1:22" ht="13.5" thickBot="1" x14ac:dyDescent="0.25"/>
    <row r="54" spans="1:22" ht="13.5" thickBot="1" x14ac:dyDescent="0.25">
      <c r="B54" s="147" t="s">
        <v>2785</v>
      </c>
      <c r="C54" s="148">
        <v>1</v>
      </c>
      <c r="D54" s="148">
        <v>2</v>
      </c>
      <c r="E54" s="148">
        <v>3</v>
      </c>
      <c r="F54" s="148">
        <v>4</v>
      </c>
      <c r="G54" s="148">
        <v>5</v>
      </c>
      <c r="H54" s="148">
        <v>6</v>
      </c>
      <c r="I54" s="148">
        <v>7</v>
      </c>
      <c r="J54" s="148">
        <v>8</v>
      </c>
      <c r="K54" s="148">
        <v>9</v>
      </c>
      <c r="L54" s="148">
        <v>10</v>
      </c>
      <c r="M54" s="148">
        <v>11</v>
      </c>
      <c r="N54" s="148">
        <v>12</v>
      </c>
      <c r="O54" s="148">
        <v>13</v>
      </c>
      <c r="P54" s="148">
        <v>14</v>
      </c>
      <c r="Q54" s="148">
        <v>15</v>
      </c>
      <c r="R54" s="148">
        <v>16</v>
      </c>
      <c r="S54" s="148">
        <v>17</v>
      </c>
      <c r="T54" s="148">
        <v>18</v>
      </c>
      <c r="U54" s="149">
        <v>19</v>
      </c>
    </row>
    <row r="55" spans="1:22" ht="48.75" customHeight="1" thickBot="1" x14ac:dyDescent="0.25">
      <c r="B55" s="150" t="s">
        <v>2775</v>
      </c>
      <c r="C55" s="151" t="str">
        <f>INDEX($C$3:$U$3,1,MATCH(C$56,$C$51:$U$51,0))</f>
        <v>Wholesale 
and retail</v>
      </c>
      <c r="D55" s="151" t="str">
        <f t="shared" ref="D55:U55" si="2">INDEX($C$3:$U$3,1,MATCH(D$56,$C$51:$U$51,0))</f>
        <v>Construction</v>
      </c>
      <c r="E55" s="151" t="str">
        <f t="shared" si="2"/>
        <v>Administrative 
and support</v>
      </c>
      <c r="F55" s="151" t="str">
        <f t="shared" si="2"/>
        <v>Transportation 
and storage</v>
      </c>
      <c r="G55" s="151" t="str">
        <f t="shared" si="2"/>
        <v>Professional, scientific 
and technical</v>
      </c>
      <c r="H55" s="151" t="str">
        <f t="shared" si="2"/>
        <v>Information and 
communication</v>
      </c>
      <c r="I55" s="151" t="str">
        <f t="shared" si="2"/>
        <v>Real estate 
activities</v>
      </c>
      <c r="J55" s="151" t="str">
        <f t="shared" si="2"/>
        <v>Water supply, 
sewerage etc</v>
      </c>
      <c r="K55" s="151" t="str">
        <f t="shared" si="2"/>
        <v>Manufacturing</v>
      </c>
      <c r="L55" s="151" t="str">
        <f t="shared" si="2"/>
        <v>Financial and 
insurance</v>
      </c>
      <c r="M55" s="151" t="str">
        <f t="shared" si="2"/>
        <v>Human health 
and social work</v>
      </c>
      <c r="N55" s="151" t="str">
        <f t="shared" si="2"/>
        <v>Accommodation 
and food services</v>
      </c>
      <c r="O55" s="151" t="str">
        <f t="shared" si="2"/>
        <v>Other service 
activities</v>
      </c>
      <c r="P55" s="151" t="str">
        <f t="shared" si="2"/>
        <v>Education</v>
      </c>
      <c r="Q55" s="151" t="str">
        <f t="shared" si="2"/>
        <v>Arts and 
recreation</v>
      </c>
      <c r="R55" s="151" t="str">
        <f t="shared" si="2"/>
        <v>Electricity, gas, 
steam etc</v>
      </c>
      <c r="S55" s="151" t="str">
        <f t="shared" si="2"/>
        <v>Agriculture</v>
      </c>
      <c r="T55" s="151" t="str">
        <f t="shared" si="2"/>
        <v>Mining and 
Quarrying</v>
      </c>
      <c r="U55" s="152" t="str">
        <f t="shared" si="2"/>
        <v>Mining and 
Quarrying</v>
      </c>
    </row>
    <row r="56" spans="1:22" ht="13.5" thickBot="1" x14ac:dyDescent="0.25">
      <c r="B56" s="157" t="str">
        <f>B51</f>
        <v>Barking and Dagenham</v>
      </c>
      <c r="C56" s="159">
        <f>LARGE($C$51:$U$51,C54)</f>
        <v>1344249452.2816045</v>
      </c>
      <c r="D56" s="153">
        <f t="shared" ref="D56:U56" si="3">LARGE($C$51:$U$51,D54)</f>
        <v>559517737.56283236</v>
      </c>
      <c r="E56" s="153">
        <f t="shared" si="3"/>
        <v>226083573.3768312</v>
      </c>
      <c r="F56" s="153">
        <f t="shared" si="3"/>
        <v>222791745.82267156</v>
      </c>
      <c r="G56" s="153">
        <f t="shared" si="3"/>
        <v>204154218.39077902</v>
      </c>
      <c r="H56" s="153">
        <f t="shared" si="3"/>
        <v>108991413.38940454</v>
      </c>
      <c r="I56" s="153">
        <f t="shared" si="3"/>
        <v>80343055.49116233</v>
      </c>
      <c r="J56" s="153">
        <f t="shared" si="3"/>
        <v>78243693.641602024</v>
      </c>
      <c r="K56" s="153">
        <f t="shared" si="3"/>
        <v>55766690.016068175</v>
      </c>
      <c r="L56" s="153">
        <f t="shared" si="3"/>
        <v>52913942.204459175</v>
      </c>
      <c r="M56" s="153">
        <f t="shared" si="3"/>
        <v>48565850.506606542</v>
      </c>
      <c r="N56" s="153">
        <f t="shared" si="3"/>
        <v>47189865.456934974</v>
      </c>
      <c r="O56" s="153">
        <f t="shared" si="3"/>
        <v>27047447.612568885</v>
      </c>
      <c r="P56" s="153">
        <f t="shared" si="3"/>
        <v>16223569.501888342</v>
      </c>
      <c r="Q56" s="153">
        <f t="shared" si="3"/>
        <v>13537516.947565388</v>
      </c>
      <c r="R56" s="153">
        <f t="shared" si="3"/>
        <v>6081634.530184472</v>
      </c>
      <c r="S56" s="153">
        <f t="shared" si="3"/>
        <v>1058055.5527940432</v>
      </c>
      <c r="T56" s="153">
        <f t="shared" si="3"/>
        <v>0</v>
      </c>
      <c r="U56" s="154">
        <f t="shared" si="3"/>
        <v>0</v>
      </c>
      <c r="V56" s="165">
        <f>SUM(C56:U56)</f>
        <v>3092759462.2859573</v>
      </c>
    </row>
    <row r="57" spans="1:22" ht="13.5" thickBot="1" x14ac:dyDescent="0.25">
      <c r="B57" s="158" t="s">
        <v>2786</v>
      </c>
      <c r="C57" s="160">
        <f t="shared" ref="C57:U57" si="4">C56/$V$51</f>
        <v>0.43464403509997723</v>
      </c>
      <c r="D57" s="10">
        <f t="shared" si="4"/>
        <v>0.18091214153113441</v>
      </c>
      <c r="E57" s="10">
        <f t="shared" si="4"/>
        <v>7.3100923668252424E-2</v>
      </c>
      <c r="F57" s="10">
        <f t="shared" si="4"/>
        <v>7.2036557818175431E-2</v>
      </c>
      <c r="G57" s="10">
        <f t="shared" si="4"/>
        <v>6.6010377101839685E-2</v>
      </c>
      <c r="H57" s="10">
        <f t="shared" si="4"/>
        <v>3.5240830953224368E-2</v>
      </c>
      <c r="I57" s="10">
        <f t="shared" si="4"/>
        <v>2.5977789889866897E-2</v>
      </c>
      <c r="J57" s="10">
        <f t="shared" si="4"/>
        <v>2.5298990948287196E-2</v>
      </c>
      <c r="K57" s="10">
        <f t="shared" si="4"/>
        <v>1.803136994522336E-2</v>
      </c>
      <c r="L57" s="10">
        <f t="shared" si="4"/>
        <v>1.7108974315561153E-2</v>
      </c>
      <c r="M57" s="10">
        <f t="shared" si="4"/>
        <v>1.5703080404031795E-2</v>
      </c>
      <c r="N57" s="10">
        <f t="shared" si="4"/>
        <v>1.525817511267282E-2</v>
      </c>
      <c r="O57" s="10">
        <f t="shared" si="4"/>
        <v>8.7454093803264119E-3</v>
      </c>
      <c r="P57" s="10">
        <f t="shared" si="4"/>
        <v>5.2456615846539134E-3</v>
      </c>
      <c r="Q57" s="10">
        <f t="shared" si="4"/>
        <v>4.3771645071807082E-3</v>
      </c>
      <c r="R57" s="10">
        <f t="shared" si="4"/>
        <v>1.9664104513609153E-3</v>
      </c>
      <c r="S57" s="10">
        <f t="shared" si="4"/>
        <v>3.421072882312032E-4</v>
      </c>
      <c r="T57" s="10">
        <f t="shared" si="4"/>
        <v>0</v>
      </c>
      <c r="U57" s="161">
        <f t="shared" si="4"/>
        <v>0</v>
      </c>
    </row>
    <row r="58" spans="1:22" ht="13.5" thickBot="1" x14ac:dyDescent="0.25">
      <c r="B58" s="157" t="str">
        <f>Dashboard!D5</f>
        <v>Barking and Dagenham</v>
      </c>
      <c r="C58" s="162">
        <f>INDEX($C$4:$U$36,MATCH($B58,$B$4:$B$36,0),MATCH(C55,$C$3:$U$3,0))</f>
        <v>1344249452.2816045</v>
      </c>
      <c r="D58" s="135">
        <f t="shared" ref="D58:U58" si="5">INDEX($C$4:$U$36,MATCH($B58,$B$4:$B$36,0),MATCH(D55,$C$3:$U$3,0))</f>
        <v>559517737.56283236</v>
      </c>
      <c r="E58" s="135">
        <f t="shared" si="5"/>
        <v>226083573.3768312</v>
      </c>
      <c r="F58" s="135">
        <f t="shared" si="5"/>
        <v>222791745.82267156</v>
      </c>
      <c r="G58" s="135">
        <f t="shared" si="5"/>
        <v>204154218.39077902</v>
      </c>
      <c r="H58" s="135">
        <f t="shared" si="5"/>
        <v>108991413.38940454</v>
      </c>
      <c r="I58" s="135">
        <f t="shared" si="5"/>
        <v>80343055.49116233</v>
      </c>
      <c r="J58" s="135">
        <f t="shared" si="5"/>
        <v>78243693.641602024</v>
      </c>
      <c r="K58" s="135">
        <f t="shared" si="5"/>
        <v>55766690.016068175</v>
      </c>
      <c r="L58" s="135">
        <f t="shared" si="5"/>
        <v>52913942.204459175</v>
      </c>
      <c r="M58" s="135">
        <f t="shared" si="5"/>
        <v>48565850.506606542</v>
      </c>
      <c r="N58" s="135">
        <f t="shared" si="5"/>
        <v>47189865.456934974</v>
      </c>
      <c r="O58" s="135">
        <f t="shared" si="5"/>
        <v>27047447.612568885</v>
      </c>
      <c r="P58" s="135">
        <f t="shared" si="5"/>
        <v>16223569.501888342</v>
      </c>
      <c r="Q58" s="135">
        <f t="shared" si="5"/>
        <v>13537516.947565388</v>
      </c>
      <c r="R58" s="135">
        <f t="shared" si="5"/>
        <v>6081634.530184472</v>
      </c>
      <c r="S58" s="135">
        <f t="shared" si="5"/>
        <v>1058055.5527940432</v>
      </c>
      <c r="T58" s="135">
        <f>INDEX($C$4:$U$36,MATCH($B58,$B$4:$B$36,0),MATCH(T55,$C$3:$U$3,0))</f>
        <v>0</v>
      </c>
      <c r="U58" s="163">
        <f t="shared" si="5"/>
        <v>0</v>
      </c>
      <c r="V58" s="165">
        <f>SUM(C58:U58)</f>
        <v>3092759462.2859573</v>
      </c>
    </row>
    <row r="59" spans="1:22" ht="13.5" thickBot="1" x14ac:dyDescent="0.25">
      <c r="B59" s="158" t="s">
        <v>2786</v>
      </c>
      <c r="C59" s="160">
        <f>C58/$V$58</f>
        <v>0.43464403509997729</v>
      </c>
      <c r="D59" s="10">
        <f t="shared" ref="D59:U59" si="6">D58/$V$58</f>
        <v>0.18091214153113444</v>
      </c>
      <c r="E59" s="10">
        <f t="shared" si="6"/>
        <v>7.3100923668252438E-2</v>
      </c>
      <c r="F59" s="10">
        <f t="shared" si="6"/>
        <v>7.2036557818175445E-2</v>
      </c>
      <c r="G59" s="10">
        <f t="shared" si="6"/>
        <v>6.6010377101839698E-2</v>
      </c>
      <c r="H59" s="10">
        <f t="shared" si="6"/>
        <v>3.5240830953224375E-2</v>
      </c>
      <c r="I59" s="10">
        <f t="shared" si="6"/>
        <v>2.59777898898669E-2</v>
      </c>
      <c r="J59" s="10">
        <f t="shared" si="6"/>
        <v>2.5298990948287199E-2</v>
      </c>
      <c r="K59" s="10">
        <f t="shared" si="6"/>
        <v>1.803136994522336E-2</v>
      </c>
      <c r="L59" s="10">
        <f t="shared" si="6"/>
        <v>1.7108974315561156E-2</v>
      </c>
      <c r="M59" s="10">
        <f t="shared" si="6"/>
        <v>1.5703080404031799E-2</v>
      </c>
      <c r="N59" s="10">
        <f t="shared" si="6"/>
        <v>1.5258175112672821E-2</v>
      </c>
      <c r="O59" s="10">
        <f t="shared" si="6"/>
        <v>8.7454093803264136E-3</v>
      </c>
      <c r="P59" s="10">
        <f t="shared" si="6"/>
        <v>5.2456615846539142E-3</v>
      </c>
      <c r="Q59" s="10">
        <f t="shared" si="6"/>
        <v>4.3771645071807091E-3</v>
      </c>
      <c r="R59" s="10">
        <f t="shared" si="6"/>
        <v>1.9664104513609157E-3</v>
      </c>
      <c r="S59" s="10">
        <f t="shared" si="6"/>
        <v>3.4210728823120325E-4</v>
      </c>
      <c r="T59" s="10">
        <f t="shared" si="6"/>
        <v>0</v>
      </c>
      <c r="U59" s="161">
        <f t="shared" si="6"/>
        <v>0</v>
      </c>
    </row>
    <row r="60" spans="1:22" ht="13.5" thickBot="1" x14ac:dyDescent="0.25">
      <c r="B60" s="23" t="s">
        <v>1973</v>
      </c>
      <c r="C60" s="162">
        <f>INDEX($C$37:$U$37,1,MATCH(C55,$C$3:$U$3,0))</f>
        <v>75260000000.000031</v>
      </c>
      <c r="D60" s="135">
        <f t="shared" ref="D60:U60" si="7">INDEX($C$37:$U$37,1,MATCH(D55,$C$3:$U$3,0))</f>
        <v>24753999999.999992</v>
      </c>
      <c r="E60" s="135">
        <f t="shared" si="7"/>
        <v>20090000000.000004</v>
      </c>
      <c r="F60" s="135">
        <f t="shared" si="7"/>
        <v>5634999999.9999981</v>
      </c>
      <c r="G60" s="135">
        <f t="shared" si="7"/>
        <v>32296000000</v>
      </c>
      <c r="H60" s="135">
        <f t="shared" si="7"/>
        <v>17847999999.999992</v>
      </c>
      <c r="I60" s="135">
        <f t="shared" si="7"/>
        <v>15856000000</v>
      </c>
      <c r="J60" s="135">
        <f t="shared" si="7"/>
        <v>1218580869.2348652</v>
      </c>
      <c r="K60" s="135">
        <f t="shared" si="7"/>
        <v>3666999999.999999</v>
      </c>
      <c r="L60" s="135">
        <f t="shared" si="7"/>
        <v>11455317843.471273</v>
      </c>
      <c r="M60" s="135">
        <f t="shared" si="7"/>
        <v>2176999999.9999995</v>
      </c>
      <c r="N60" s="135">
        <f t="shared" si="7"/>
        <v>3605999999.9999995</v>
      </c>
      <c r="O60" s="135">
        <f t="shared" si="7"/>
        <v>2246000000.0000005</v>
      </c>
      <c r="P60" s="135">
        <f t="shared" si="7"/>
        <v>913000000</v>
      </c>
      <c r="Q60" s="135">
        <f t="shared" si="7"/>
        <v>4190000000</v>
      </c>
      <c r="R60" s="135">
        <f t="shared" si="7"/>
        <v>1557181502.0696988</v>
      </c>
      <c r="S60" s="135">
        <f t="shared" si="7"/>
        <v>101000000.00000003</v>
      </c>
      <c r="T60" s="135">
        <f t="shared" si="7"/>
        <v>147237628.69543639</v>
      </c>
      <c r="U60" s="163">
        <f t="shared" si="7"/>
        <v>147237628.69543639</v>
      </c>
      <c r="V60" s="165">
        <f>SUM(C60:U60)</f>
        <v>223164555472.16675</v>
      </c>
    </row>
    <row r="61" spans="1:22" ht="13.5" thickBot="1" x14ac:dyDescent="0.25">
      <c r="B61" s="158" t="s">
        <v>2786</v>
      </c>
      <c r="C61" s="164">
        <f>C60/$V$37</f>
        <v>0.33746258240278282</v>
      </c>
      <c r="D61" s="155">
        <f t="shared" ref="D61:U61" si="8">D60/$V$37</f>
        <v>0.11099586453359661</v>
      </c>
      <c r="E61" s="155">
        <f t="shared" si="8"/>
        <v>9.0082690412860822E-2</v>
      </c>
      <c r="F61" s="155">
        <f t="shared" si="8"/>
        <v>2.5267096091412169E-2</v>
      </c>
      <c r="G61" s="155">
        <f t="shared" si="8"/>
        <v>0.14481386608132168</v>
      </c>
      <c r="H61" s="155">
        <f t="shared" si="8"/>
        <v>8.0029659456880994E-2</v>
      </c>
      <c r="I61" s="155">
        <f t="shared" si="8"/>
        <v>7.1097617679757141E-2</v>
      </c>
      <c r="J61" s="155">
        <f t="shared" si="8"/>
        <v>5.4640638718924436E-3</v>
      </c>
      <c r="K61" s="155">
        <f t="shared" si="8"/>
        <v>1.6442669275458462E-2</v>
      </c>
      <c r="L61" s="155">
        <f t="shared" si="8"/>
        <v>5.1365149371545196E-2</v>
      </c>
      <c r="M61" s="155">
        <f t="shared" si="8"/>
        <v>9.7615737694772501E-3</v>
      </c>
      <c r="N61" s="155">
        <f t="shared" si="8"/>
        <v>1.6169147915817621E-2</v>
      </c>
      <c r="O61" s="155">
        <f t="shared" si="8"/>
        <v>1.0070966782841485E-2</v>
      </c>
      <c r="P61" s="155">
        <f t="shared" si="8"/>
        <v>4.0938524811817778E-3</v>
      </c>
      <c r="Q61" s="155">
        <f t="shared" si="8"/>
        <v>1.8787778637625027E-2</v>
      </c>
      <c r="R61" s="155">
        <f t="shared" si="8"/>
        <v>6.9823344533388879E-3</v>
      </c>
      <c r="S61" s="155">
        <f t="shared" si="8"/>
        <v>4.5287962825778721E-4</v>
      </c>
      <c r="T61" s="155">
        <f t="shared" si="8"/>
        <v>6.6020715395195362E-4</v>
      </c>
      <c r="U61" s="156">
        <f t="shared" si="8"/>
        <v>6.6020715395195362E-4</v>
      </c>
    </row>
    <row r="62" spans="1:22" ht="13.5" thickBot="1" x14ac:dyDescent="0.25"/>
    <row r="63" spans="1:22" ht="13.5" thickBot="1" x14ac:dyDescent="0.25">
      <c r="B63" s="157" t="str">
        <f>B52</f>
        <v>East</v>
      </c>
      <c r="C63" s="159">
        <f>INDEX($C$52:$U$52,1,MATCH(C55,$C$3:$U$3,0))</f>
        <v>16768377285.731077</v>
      </c>
      <c r="D63" s="159">
        <f t="shared" ref="D63:U63" si="9">INDEX($C$52:$U$52,1,MATCH(D55,$C$3:$U$3,0))</f>
        <v>7005782184.4173546</v>
      </c>
      <c r="E63" s="159">
        <f t="shared" si="9"/>
        <v>3515346115.6817875</v>
      </c>
      <c r="F63" s="159">
        <f t="shared" si="9"/>
        <v>1666093447.7196085</v>
      </c>
      <c r="G63" s="159">
        <f t="shared" si="9"/>
        <v>4760364315.8033609</v>
      </c>
      <c r="H63" s="159">
        <f t="shared" si="9"/>
        <v>2542079457.172802</v>
      </c>
      <c r="I63" s="159">
        <f t="shared" si="9"/>
        <v>1996158801.7894561</v>
      </c>
      <c r="J63" s="159">
        <f t="shared" si="9"/>
        <v>450938035.66047406</v>
      </c>
      <c r="K63" s="159">
        <f t="shared" si="9"/>
        <v>812390038.85942948</v>
      </c>
      <c r="L63" s="159">
        <f t="shared" si="9"/>
        <v>1160362786.6538086</v>
      </c>
      <c r="M63" s="159">
        <f t="shared" si="9"/>
        <v>538322109.95419478</v>
      </c>
      <c r="N63" s="159">
        <f t="shared" si="9"/>
        <v>732819005.43174458</v>
      </c>
      <c r="O63" s="159">
        <f t="shared" si="9"/>
        <v>463937141.25989652</v>
      </c>
      <c r="P63" s="159">
        <f t="shared" si="9"/>
        <v>199281046.2168563</v>
      </c>
      <c r="Q63" s="159">
        <f t="shared" si="9"/>
        <v>464960869.88214529</v>
      </c>
      <c r="R63" s="159">
        <f t="shared" si="9"/>
        <v>42571441.711291306</v>
      </c>
      <c r="S63" s="159">
        <f t="shared" si="9"/>
        <v>24177887.244132064</v>
      </c>
      <c r="T63" s="159">
        <f t="shared" si="9"/>
        <v>830055.37773742306</v>
      </c>
      <c r="U63" s="191">
        <f t="shared" si="9"/>
        <v>830055.37773742306</v>
      </c>
      <c r="V63" s="71">
        <f>SUM(C63:U63)</f>
        <v>43145622081.944901</v>
      </c>
    </row>
    <row r="64" spans="1:22" ht="13.5" thickBot="1" x14ac:dyDescent="0.25">
      <c r="B64" s="158" t="s">
        <v>2786</v>
      </c>
      <c r="C64" s="164">
        <f>C63/$V$63</f>
        <v>0.38864608914164017</v>
      </c>
      <c r="D64" s="155">
        <f>D63/$V$63</f>
        <v>0.16237527346602001</v>
      </c>
      <c r="E64" s="155">
        <f t="shared" ref="E64:U64" si="10">E63/$V$63</f>
        <v>8.1476310829525625E-2</v>
      </c>
      <c r="F64" s="155">
        <f t="shared" si="10"/>
        <v>3.8615585251158463E-2</v>
      </c>
      <c r="G64" s="155">
        <f t="shared" si="10"/>
        <v>0.11033249924551268</v>
      </c>
      <c r="H64" s="155">
        <f t="shared" si="10"/>
        <v>5.8918595549386762E-2</v>
      </c>
      <c r="I64" s="155">
        <f t="shared" si="10"/>
        <v>4.6265616427970946E-2</v>
      </c>
      <c r="J64" s="155">
        <f t="shared" si="10"/>
        <v>1.0451536306604271E-2</v>
      </c>
      <c r="K64" s="155">
        <f t="shared" si="10"/>
        <v>1.8829025974326823E-2</v>
      </c>
      <c r="L64" s="155">
        <f t="shared" si="10"/>
        <v>2.6894102591682977E-2</v>
      </c>
      <c r="M64" s="155">
        <f t="shared" si="10"/>
        <v>1.2476865183025506E-2</v>
      </c>
      <c r="N64" s="155">
        <f t="shared" si="10"/>
        <v>1.6984782466223994E-2</v>
      </c>
      <c r="O64" s="155">
        <f t="shared" si="10"/>
        <v>1.075282077006E-2</v>
      </c>
      <c r="P64" s="155">
        <f t="shared" si="10"/>
        <v>4.6188010880540585E-3</v>
      </c>
      <c r="Q64" s="155">
        <f t="shared" si="10"/>
        <v>1.0776548058550694E-2</v>
      </c>
      <c r="R64" s="155">
        <f t="shared" si="10"/>
        <v>9.8669203634234141E-4</v>
      </c>
      <c r="S64" s="155">
        <f t="shared" si="10"/>
        <v>5.6037869145128766E-4</v>
      </c>
      <c r="T64" s="155">
        <f t="shared" si="10"/>
        <v>1.9238461231615324E-5</v>
      </c>
      <c r="U64" s="156">
        <f t="shared" si="10"/>
        <v>1.9238461231615324E-5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W67"/>
  <sheetViews>
    <sheetView topLeftCell="A22" zoomScale="90" zoomScaleNormal="90" workbookViewId="0">
      <selection activeCell="G41" sqref="G41"/>
    </sheetView>
  </sheetViews>
  <sheetFormatPr defaultRowHeight="12.75" x14ac:dyDescent="0.2"/>
  <cols>
    <col min="1" max="1" width="7.42578125" style="1" bestFit="1" customWidth="1"/>
    <col min="2" max="2" width="9.140625" style="1"/>
    <col min="3" max="3" width="24.5703125" style="1" bestFit="1" customWidth="1"/>
    <col min="4" max="4" width="15" style="1" customWidth="1"/>
    <col min="5" max="5" width="11.42578125" style="1" customWidth="1"/>
    <col min="6" max="6" width="15.85546875" style="1" customWidth="1"/>
    <col min="7" max="7" width="16.28515625" style="1" customWidth="1"/>
    <col min="8" max="8" width="17" style="1" customWidth="1"/>
    <col min="9" max="9" width="15" style="1" customWidth="1"/>
    <col min="10" max="10" width="15.42578125" style="1" customWidth="1"/>
    <col min="11" max="11" width="13.85546875" style="1" customWidth="1"/>
    <col min="12" max="12" width="18.140625" style="1" customWidth="1"/>
    <col min="13" max="13" width="15.28515625" style="1" customWidth="1"/>
    <col min="14" max="14" width="10.42578125" style="1" customWidth="1"/>
    <col min="15" max="15" width="16.85546875" style="1" customWidth="1"/>
    <col min="16" max="16" width="14.28515625" style="1" customWidth="1"/>
    <col min="17" max="17" width="13.85546875" style="1" customWidth="1"/>
    <col min="18" max="18" width="14.28515625" style="1" customWidth="1"/>
    <col min="19" max="19" width="12.42578125" style="1" customWidth="1"/>
    <col min="20" max="20" width="15.42578125" style="1" customWidth="1"/>
    <col min="21" max="21" width="13.85546875" style="1" customWidth="1"/>
    <col min="22" max="22" width="12.28515625" style="1" customWidth="1"/>
    <col min="23" max="23" width="11.5703125" style="1" customWidth="1"/>
    <col min="24" max="16384" width="9.140625" style="1"/>
  </cols>
  <sheetData>
    <row r="2" spans="1:23" ht="13.5" thickBot="1" x14ac:dyDescent="0.25">
      <c r="C2" s="122">
        <v>1</v>
      </c>
      <c r="D2" s="122">
        <v>2</v>
      </c>
      <c r="E2" s="122">
        <v>3</v>
      </c>
      <c r="F2" s="122">
        <v>4</v>
      </c>
      <c r="G2" s="122">
        <v>5</v>
      </c>
      <c r="H2" s="122">
        <v>6</v>
      </c>
      <c r="I2" s="122">
        <v>7</v>
      </c>
      <c r="J2" s="122">
        <v>8</v>
      </c>
      <c r="K2" s="122">
        <v>9</v>
      </c>
      <c r="L2" s="122">
        <v>10</v>
      </c>
      <c r="M2" s="122">
        <v>11</v>
      </c>
      <c r="N2" s="122">
        <v>12</v>
      </c>
      <c r="O2" s="122">
        <v>13</v>
      </c>
      <c r="P2" s="122">
        <v>14</v>
      </c>
      <c r="Q2" s="122">
        <v>15</v>
      </c>
      <c r="R2" s="122">
        <v>16</v>
      </c>
      <c r="S2" s="122">
        <v>17</v>
      </c>
      <c r="T2" s="122">
        <v>18</v>
      </c>
      <c r="U2" s="122">
        <v>19</v>
      </c>
      <c r="V2" s="122">
        <v>20</v>
      </c>
    </row>
    <row r="3" spans="1:23" ht="39" thickBot="1" x14ac:dyDescent="0.25">
      <c r="A3" s="174"/>
      <c r="C3" s="166"/>
      <c r="D3" s="232" t="s">
        <v>2783</v>
      </c>
      <c r="E3" s="230" t="s">
        <v>2788</v>
      </c>
      <c r="F3" s="230" t="s">
        <v>2036</v>
      </c>
      <c r="G3" s="230" t="s">
        <v>2787</v>
      </c>
      <c r="H3" s="230" t="s">
        <v>2789</v>
      </c>
      <c r="I3" s="230" t="s">
        <v>1978</v>
      </c>
      <c r="J3" s="230" t="s">
        <v>2790</v>
      </c>
      <c r="K3" s="230" t="s">
        <v>2791</v>
      </c>
      <c r="L3" s="230" t="s">
        <v>2792</v>
      </c>
      <c r="M3" s="230" t="s">
        <v>2793</v>
      </c>
      <c r="N3" s="230" t="s">
        <v>2794</v>
      </c>
      <c r="O3" s="230" t="s">
        <v>2795</v>
      </c>
      <c r="P3" s="230" t="s">
        <v>2796</v>
      </c>
      <c r="Q3" s="230" t="s">
        <v>2797</v>
      </c>
      <c r="R3" s="125" t="s">
        <v>2798</v>
      </c>
      <c r="S3" s="230" t="s">
        <v>2005</v>
      </c>
      <c r="T3" s="230" t="s">
        <v>2799</v>
      </c>
      <c r="U3" s="230" t="s">
        <v>2800</v>
      </c>
      <c r="V3" s="231" t="s">
        <v>2801</v>
      </c>
      <c r="W3" s="127" t="s">
        <v>2784</v>
      </c>
    </row>
    <row r="4" spans="1:23" x14ac:dyDescent="0.2">
      <c r="B4" s="122" t="s">
        <v>2268</v>
      </c>
      <c r="C4" s="167" t="s">
        <v>2194</v>
      </c>
      <c r="D4" s="168">
        <v>0</v>
      </c>
      <c r="E4" s="168">
        <v>0</v>
      </c>
      <c r="F4" s="168">
        <v>4770</v>
      </c>
      <c r="G4" s="168">
        <v>75</v>
      </c>
      <c r="H4" s="168">
        <v>680</v>
      </c>
      <c r="I4" s="168">
        <v>3345</v>
      </c>
      <c r="J4" s="168">
        <v>11005</v>
      </c>
      <c r="K4" s="168">
        <v>4280</v>
      </c>
      <c r="L4" s="168">
        <v>2620</v>
      </c>
      <c r="M4" s="168">
        <v>1605</v>
      </c>
      <c r="N4" s="168">
        <v>495</v>
      </c>
      <c r="O4" s="168">
        <v>530</v>
      </c>
      <c r="P4" s="168">
        <v>1815</v>
      </c>
      <c r="Q4" s="168">
        <v>7285</v>
      </c>
      <c r="R4" s="168">
        <v>1850</v>
      </c>
      <c r="S4" s="168">
        <v>6675</v>
      </c>
      <c r="T4" s="168">
        <v>5375</v>
      </c>
      <c r="U4" s="168">
        <v>920</v>
      </c>
      <c r="V4" s="168">
        <v>1015</v>
      </c>
      <c r="W4" s="169">
        <v>54340</v>
      </c>
    </row>
    <row r="5" spans="1:23" x14ac:dyDescent="0.2">
      <c r="B5" s="122" t="s">
        <v>2781</v>
      </c>
      <c r="C5" s="170" t="s">
        <v>2195</v>
      </c>
      <c r="D5" s="168">
        <v>25</v>
      </c>
      <c r="E5" s="168">
        <v>10</v>
      </c>
      <c r="F5" s="168">
        <v>2875</v>
      </c>
      <c r="G5" s="168">
        <v>135</v>
      </c>
      <c r="H5" s="168">
        <v>145</v>
      </c>
      <c r="I5" s="168">
        <v>8460</v>
      </c>
      <c r="J5" s="168">
        <v>21480</v>
      </c>
      <c r="K5" s="168">
        <v>3305</v>
      </c>
      <c r="L5" s="168">
        <v>10240</v>
      </c>
      <c r="M5" s="168">
        <v>6380</v>
      </c>
      <c r="N5" s="168">
        <v>1950</v>
      </c>
      <c r="O5" s="168">
        <v>6350</v>
      </c>
      <c r="P5" s="168">
        <v>13500</v>
      </c>
      <c r="Q5" s="168">
        <v>11345</v>
      </c>
      <c r="R5" s="168">
        <v>3250</v>
      </c>
      <c r="S5" s="168">
        <v>16000</v>
      </c>
      <c r="T5" s="168">
        <v>19375</v>
      </c>
      <c r="U5" s="168">
        <v>2750</v>
      </c>
      <c r="V5" s="168">
        <v>3740</v>
      </c>
      <c r="W5" s="171">
        <v>131315</v>
      </c>
    </row>
    <row r="6" spans="1:23" x14ac:dyDescent="0.2">
      <c r="B6" s="122" t="s">
        <v>2268</v>
      </c>
      <c r="C6" s="170" t="s">
        <v>2196</v>
      </c>
      <c r="D6" s="168">
        <v>0</v>
      </c>
      <c r="E6" s="168">
        <v>20</v>
      </c>
      <c r="F6" s="168">
        <v>4475</v>
      </c>
      <c r="G6" s="168">
        <v>540</v>
      </c>
      <c r="H6" s="168">
        <v>690</v>
      </c>
      <c r="I6" s="168">
        <v>5480</v>
      </c>
      <c r="J6" s="168">
        <v>13685</v>
      </c>
      <c r="K6" s="168">
        <v>4335</v>
      </c>
      <c r="L6" s="168">
        <v>4590</v>
      </c>
      <c r="M6" s="168">
        <v>2225</v>
      </c>
      <c r="N6" s="168">
        <v>740</v>
      </c>
      <c r="O6" s="168">
        <v>1755</v>
      </c>
      <c r="P6" s="168">
        <v>4115</v>
      </c>
      <c r="Q6" s="168">
        <v>10900</v>
      </c>
      <c r="R6" s="168">
        <v>3350</v>
      </c>
      <c r="S6" s="168">
        <v>7800</v>
      </c>
      <c r="T6" s="168">
        <v>7650</v>
      </c>
      <c r="U6" s="168">
        <v>1215</v>
      </c>
      <c r="V6" s="168">
        <v>1315</v>
      </c>
      <c r="W6" s="171">
        <v>74880</v>
      </c>
    </row>
    <row r="7" spans="1:23" x14ac:dyDescent="0.2">
      <c r="B7" s="122" t="s">
        <v>2781</v>
      </c>
      <c r="C7" s="170" t="s">
        <v>2197</v>
      </c>
      <c r="D7" s="168">
        <v>20</v>
      </c>
      <c r="E7" s="168">
        <v>0</v>
      </c>
      <c r="F7" s="168">
        <v>8310</v>
      </c>
      <c r="G7" s="168">
        <v>15</v>
      </c>
      <c r="H7" s="168">
        <v>1055</v>
      </c>
      <c r="I7" s="168">
        <v>7400</v>
      </c>
      <c r="J7" s="168">
        <v>23850</v>
      </c>
      <c r="K7" s="168">
        <v>7265</v>
      </c>
      <c r="L7" s="168">
        <v>9630</v>
      </c>
      <c r="M7" s="168">
        <v>4580</v>
      </c>
      <c r="N7" s="168">
        <v>1315</v>
      </c>
      <c r="O7" s="168">
        <v>2600</v>
      </c>
      <c r="P7" s="168">
        <v>7975</v>
      </c>
      <c r="Q7" s="168">
        <v>11820</v>
      </c>
      <c r="R7" s="168">
        <v>3000</v>
      </c>
      <c r="S7" s="168">
        <v>10475</v>
      </c>
      <c r="T7" s="168">
        <v>19300</v>
      </c>
      <c r="U7" s="168">
        <v>2125</v>
      </c>
      <c r="V7" s="168">
        <v>1925</v>
      </c>
      <c r="W7" s="171">
        <v>122660</v>
      </c>
    </row>
    <row r="8" spans="1:23" x14ac:dyDescent="0.2">
      <c r="B8" s="122" t="s">
        <v>2268</v>
      </c>
      <c r="C8" s="170" t="s">
        <v>2198</v>
      </c>
      <c r="D8" s="168">
        <v>25</v>
      </c>
      <c r="E8" s="168">
        <v>0</v>
      </c>
      <c r="F8" s="168">
        <v>2040</v>
      </c>
      <c r="G8" s="168">
        <v>410</v>
      </c>
      <c r="H8" s="168">
        <v>400</v>
      </c>
      <c r="I8" s="168">
        <v>7150</v>
      </c>
      <c r="J8" s="168">
        <v>16595</v>
      </c>
      <c r="K8" s="168">
        <v>2605</v>
      </c>
      <c r="L8" s="168">
        <v>8440</v>
      </c>
      <c r="M8" s="168">
        <v>4115</v>
      </c>
      <c r="N8" s="168">
        <v>5145</v>
      </c>
      <c r="O8" s="168">
        <v>2325</v>
      </c>
      <c r="P8" s="168">
        <v>8455</v>
      </c>
      <c r="Q8" s="168">
        <v>11150</v>
      </c>
      <c r="R8" s="168">
        <v>3000</v>
      </c>
      <c r="S8" s="168">
        <v>10625</v>
      </c>
      <c r="T8" s="168">
        <v>17000</v>
      </c>
      <c r="U8" s="168">
        <v>3300</v>
      </c>
      <c r="V8" s="168">
        <v>2285</v>
      </c>
      <c r="W8" s="171">
        <v>105065</v>
      </c>
    </row>
    <row r="9" spans="1:23" x14ac:dyDescent="0.2">
      <c r="B9" s="122" t="s">
        <v>2779</v>
      </c>
      <c r="C9" s="170" t="s">
        <v>2181</v>
      </c>
      <c r="D9" s="168">
        <v>5</v>
      </c>
      <c r="E9" s="168">
        <v>110</v>
      </c>
      <c r="F9" s="168">
        <v>3985</v>
      </c>
      <c r="G9" s="168">
        <v>1770</v>
      </c>
      <c r="H9" s="168">
        <v>45</v>
      </c>
      <c r="I9" s="168">
        <v>7945</v>
      </c>
      <c r="J9" s="168">
        <v>30690</v>
      </c>
      <c r="K9" s="168">
        <v>8305</v>
      </c>
      <c r="L9" s="168">
        <v>32100</v>
      </c>
      <c r="M9" s="168">
        <v>43775</v>
      </c>
      <c r="N9" s="168">
        <v>9225</v>
      </c>
      <c r="O9" s="168">
        <v>8300</v>
      </c>
      <c r="P9" s="168">
        <v>72550</v>
      </c>
      <c r="Q9" s="168">
        <v>33400</v>
      </c>
      <c r="R9" s="168">
        <v>11040</v>
      </c>
      <c r="S9" s="168">
        <v>36750</v>
      </c>
      <c r="T9" s="168">
        <v>42125</v>
      </c>
      <c r="U9" s="168">
        <v>10050</v>
      </c>
      <c r="V9" s="168">
        <v>10450</v>
      </c>
      <c r="W9" s="171">
        <v>362620</v>
      </c>
    </row>
    <row r="10" spans="1:23" x14ac:dyDescent="0.2">
      <c r="B10" s="122" t="s">
        <v>2779</v>
      </c>
      <c r="C10" s="170" t="s">
        <v>2180</v>
      </c>
      <c r="D10" s="168">
        <v>25</v>
      </c>
      <c r="E10" s="168">
        <v>125</v>
      </c>
      <c r="F10" s="168">
        <v>1925</v>
      </c>
      <c r="G10" s="168">
        <v>6050</v>
      </c>
      <c r="H10" s="168">
        <v>90</v>
      </c>
      <c r="I10" s="168">
        <v>9490</v>
      </c>
      <c r="J10" s="168">
        <v>13135</v>
      </c>
      <c r="K10" s="168">
        <v>4770</v>
      </c>
      <c r="L10" s="168">
        <v>22745</v>
      </c>
      <c r="M10" s="168">
        <v>48250</v>
      </c>
      <c r="N10" s="168">
        <v>176375</v>
      </c>
      <c r="O10" s="168">
        <v>9625</v>
      </c>
      <c r="P10" s="168">
        <v>118350</v>
      </c>
      <c r="Q10" s="168">
        <v>64840</v>
      </c>
      <c r="R10" s="168">
        <v>4500</v>
      </c>
      <c r="S10" s="168">
        <v>4950</v>
      </c>
      <c r="T10" s="168">
        <v>10265</v>
      </c>
      <c r="U10" s="168">
        <v>3150</v>
      </c>
      <c r="V10" s="168">
        <v>7670</v>
      </c>
      <c r="W10" s="171">
        <v>506330</v>
      </c>
    </row>
    <row r="11" spans="1:23" x14ac:dyDescent="0.2">
      <c r="B11" s="122" t="s">
        <v>2780</v>
      </c>
      <c r="C11" s="170" t="s">
        <v>2199</v>
      </c>
      <c r="D11" s="168">
        <v>35</v>
      </c>
      <c r="E11" s="168">
        <v>0</v>
      </c>
      <c r="F11" s="168">
        <v>2125</v>
      </c>
      <c r="G11" s="168">
        <v>600</v>
      </c>
      <c r="H11" s="168">
        <v>445</v>
      </c>
      <c r="I11" s="168">
        <v>6910</v>
      </c>
      <c r="J11" s="168">
        <v>22175</v>
      </c>
      <c r="K11" s="168">
        <v>4605</v>
      </c>
      <c r="L11" s="168">
        <v>7760</v>
      </c>
      <c r="M11" s="168">
        <v>6070</v>
      </c>
      <c r="N11" s="168">
        <v>3580</v>
      </c>
      <c r="O11" s="168">
        <v>2300</v>
      </c>
      <c r="P11" s="168">
        <v>10375</v>
      </c>
      <c r="Q11" s="168">
        <v>10040</v>
      </c>
      <c r="R11" s="168">
        <v>11550</v>
      </c>
      <c r="S11" s="168">
        <v>13125</v>
      </c>
      <c r="T11" s="168">
        <v>16100</v>
      </c>
      <c r="U11" s="168">
        <v>2090</v>
      </c>
      <c r="V11" s="168">
        <v>2985</v>
      </c>
      <c r="W11" s="171">
        <v>122870</v>
      </c>
    </row>
    <row r="12" spans="1:23" x14ac:dyDescent="0.2">
      <c r="B12" s="122" t="s">
        <v>2781</v>
      </c>
      <c r="C12" s="170" t="s">
        <v>2200</v>
      </c>
      <c r="D12" s="168">
        <v>10</v>
      </c>
      <c r="E12" s="168">
        <v>50</v>
      </c>
      <c r="F12" s="168">
        <v>11895</v>
      </c>
      <c r="G12" s="168">
        <v>85</v>
      </c>
      <c r="H12" s="168">
        <v>320</v>
      </c>
      <c r="I12" s="168">
        <v>6345</v>
      </c>
      <c r="J12" s="168">
        <v>23350</v>
      </c>
      <c r="K12" s="168">
        <v>8110</v>
      </c>
      <c r="L12" s="168">
        <v>9540</v>
      </c>
      <c r="M12" s="168">
        <v>6400</v>
      </c>
      <c r="N12" s="168">
        <v>1170</v>
      </c>
      <c r="O12" s="168">
        <v>2825</v>
      </c>
      <c r="P12" s="168">
        <v>10255</v>
      </c>
      <c r="Q12" s="168">
        <v>14505</v>
      </c>
      <c r="R12" s="168">
        <v>4510</v>
      </c>
      <c r="S12" s="168">
        <v>11200</v>
      </c>
      <c r="T12" s="168">
        <v>11600</v>
      </c>
      <c r="U12" s="168">
        <v>2625</v>
      </c>
      <c r="V12" s="168">
        <v>2875</v>
      </c>
      <c r="W12" s="171">
        <v>127670</v>
      </c>
    </row>
    <row r="13" spans="1:23" x14ac:dyDescent="0.2">
      <c r="B13" s="122" t="s">
        <v>2268</v>
      </c>
      <c r="C13" s="170" t="s">
        <v>2201</v>
      </c>
      <c r="D13" s="168">
        <v>30</v>
      </c>
      <c r="E13" s="168">
        <v>0</v>
      </c>
      <c r="F13" s="168">
        <v>5195</v>
      </c>
      <c r="G13" s="168">
        <v>150</v>
      </c>
      <c r="H13" s="168">
        <v>675</v>
      </c>
      <c r="I13" s="168">
        <v>7305</v>
      </c>
      <c r="J13" s="168">
        <v>20780</v>
      </c>
      <c r="K13" s="168">
        <v>6435</v>
      </c>
      <c r="L13" s="168">
        <v>6795</v>
      </c>
      <c r="M13" s="168">
        <v>3120</v>
      </c>
      <c r="N13" s="168">
        <v>1375</v>
      </c>
      <c r="O13" s="168">
        <v>2095</v>
      </c>
      <c r="P13" s="168">
        <v>5365</v>
      </c>
      <c r="Q13" s="168">
        <v>10280</v>
      </c>
      <c r="R13" s="168">
        <v>3400</v>
      </c>
      <c r="S13" s="168">
        <v>10975</v>
      </c>
      <c r="T13" s="168">
        <v>16400</v>
      </c>
      <c r="U13" s="168">
        <v>1925</v>
      </c>
      <c r="V13" s="168">
        <v>2065</v>
      </c>
      <c r="W13" s="171">
        <v>104365</v>
      </c>
    </row>
    <row r="14" spans="1:23" x14ac:dyDescent="0.2">
      <c r="B14" s="122" t="s">
        <v>2268</v>
      </c>
      <c r="C14" s="170" t="s">
        <v>2202</v>
      </c>
      <c r="D14" s="168">
        <v>10</v>
      </c>
      <c r="E14" s="168">
        <v>100</v>
      </c>
      <c r="F14" s="168">
        <v>2560</v>
      </c>
      <c r="G14" s="168">
        <v>100</v>
      </c>
      <c r="H14" s="168">
        <v>1145</v>
      </c>
      <c r="I14" s="168">
        <v>4115</v>
      </c>
      <c r="J14" s="168">
        <v>11035</v>
      </c>
      <c r="K14" s="168">
        <v>4765</v>
      </c>
      <c r="L14" s="168">
        <v>7930</v>
      </c>
      <c r="M14" s="168">
        <v>2995</v>
      </c>
      <c r="N14" s="168">
        <v>580</v>
      </c>
      <c r="O14" s="168">
        <v>970</v>
      </c>
      <c r="P14" s="168">
        <v>5045</v>
      </c>
      <c r="Q14" s="168">
        <v>6935</v>
      </c>
      <c r="R14" s="168">
        <v>4650</v>
      </c>
      <c r="S14" s="168">
        <v>11525</v>
      </c>
      <c r="T14" s="168">
        <v>14275</v>
      </c>
      <c r="U14" s="168">
        <v>3950</v>
      </c>
      <c r="V14" s="168">
        <v>1780</v>
      </c>
      <c r="W14" s="171">
        <v>84465</v>
      </c>
    </row>
    <row r="15" spans="1:23" x14ac:dyDescent="0.2">
      <c r="B15" s="122" t="s">
        <v>2779</v>
      </c>
      <c r="C15" s="170" t="s">
        <v>2182</v>
      </c>
      <c r="D15" s="168">
        <v>0</v>
      </c>
      <c r="E15" s="168">
        <v>15</v>
      </c>
      <c r="F15" s="168">
        <v>2630</v>
      </c>
      <c r="G15" s="168">
        <v>200</v>
      </c>
      <c r="H15" s="168">
        <v>55</v>
      </c>
      <c r="I15" s="168">
        <v>3585</v>
      </c>
      <c r="J15" s="168">
        <v>13950</v>
      </c>
      <c r="K15" s="168">
        <v>2245</v>
      </c>
      <c r="L15" s="168">
        <v>13070</v>
      </c>
      <c r="M15" s="168">
        <v>13835</v>
      </c>
      <c r="N15" s="168">
        <v>3235</v>
      </c>
      <c r="O15" s="168">
        <v>4300</v>
      </c>
      <c r="P15" s="168">
        <v>21425</v>
      </c>
      <c r="Q15" s="168">
        <v>9910</v>
      </c>
      <c r="R15" s="168">
        <v>6600</v>
      </c>
      <c r="S15" s="168">
        <v>10575</v>
      </c>
      <c r="T15" s="168">
        <v>13375</v>
      </c>
      <c r="U15" s="168">
        <v>3125</v>
      </c>
      <c r="V15" s="168">
        <v>3200</v>
      </c>
      <c r="W15" s="171">
        <v>125330</v>
      </c>
    </row>
    <row r="16" spans="1:23" x14ac:dyDescent="0.2">
      <c r="B16" s="122" t="s">
        <v>2781</v>
      </c>
      <c r="C16" s="170" t="s">
        <v>2183</v>
      </c>
      <c r="D16" s="168">
        <v>0</v>
      </c>
      <c r="E16" s="168">
        <v>30</v>
      </c>
      <c r="F16" s="168">
        <v>1755</v>
      </c>
      <c r="G16" s="168">
        <v>250</v>
      </c>
      <c r="H16" s="168">
        <v>285</v>
      </c>
      <c r="I16" s="168">
        <v>2855</v>
      </c>
      <c r="J16" s="168">
        <v>26700</v>
      </c>
      <c r="K16" s="168">
        <v>2485</v>
      </c>
      <c r="L16" s="168">
        <v>12120</v>
      </c>
      <c r="M16" s="168">
        <v>19440</v>
      </c>
      <c r="N16" s="168">
        <v>1785</v>
      </c>
      <c r="O16" s="168">
        <v>2950</v>
      </c>
      <c r="P16" s="168">
        <v>15190</v>
      </c>
      <c r="Q16" s="168">
        <v>16770</v>
      </c>
      <c r="R16" s="168">
        <v>5600</v>
      </c>
      <c r="S16" s="168">
        <v>8050</v>
      </c>
      <c r="T16" s="168">
        <v>12530</v>
      </c>
      <c r="U16" s="168">
        <v>5300</v>
      </c>
      <c r="V16" s="168">
        <v>2115</v>
      </c>
      <c r="W16" s="171">
        <v>136210</v>
      </c>
    </row>
    <row r="17" spans="2:23" x14ac:dyDescent="0.2">
      <c r="B17" s="122" t="s">
        <v>2779</v>
      </c>
      <c r="C17" s="170" t="s">
        <v>2184</v>
      </c>
      <c r="D17" s="168">
        <v>5</v>
      </c>
      <c r="E17" s="168">
        <v>0</v>
      </c>
      <c r="F17" s="168">
        <v>3485</v>
      </c>
      <c r="G17" s="168">
        <v>15</v>
      </c>
      <c r="H17" s="168">
        <v>310</v>
      </c>
      <c r="I17" s="168">
        <v>3455</v>
      </c>
      <c r="J17" s="168">
        <v>12560</v>
      </c>
      <c r="K17" s="168">
        <v>3075</v>
      </c>
      <c r="L17" s="168">
        <v>5480</v>
      </c>
      <c r="M17" s="168">
        <v>2535</v>
      </c>
      <c r="N17" s="168">
        <v>700</v>
      </c>
      <c r="O17" s="168">
        <v>2625</v>
      </c>
      <c r="P17" s="168">
        <v>4890</v>
      </c>
      <c r="Q17" s="168">
        <v>3755</v>
      </c>
      <c r="R17" s="168">
        <v>1700</v>
      </c>
      <c r="S17" s="168">
        <v>6625</v>
      </c>
      <c r="T17" s="168">
        <v>7050</v>
      </c>
      <c r="U17" s="168">
        <v>4875</v>
      </c>
      <c r="V17" s="168">
        <v>1900</v>
      </c>
      <c r="W17" s="171">
        <v>65040</v>
      </c>
    </row>
    <row r="18" spans="2:23" x14ac:dyDescent="0.2">
      <c r="B18" s="122" t="s">
        <v>2781</v>
      </c>
      <c r="C18" s="170" t="s">
        <v>2203</v>
      </c>
      <c r="D18" s="168">
        <v>0</v>
      </c>
      <c r="E18" s="168">
        <v>30</v>
      </c>
      <c r="F18" s="168">
        <v>1800</v>
      </c>
      <c r="G18" s="168">
        <v>5</v>
      </c>
      <c r="H18" s="168">
        <v>430</v>
      </c>
      <c r="I18" s="168">
        <v>5035</v>
      </c>
      <c r="J18" s="168">
        <v>10820</v>
      </c>
      <c r="K18" s="168">
        <v>1765</v>
      </c>
      <c r="L18" s="168">
        <v>5025</v>
      </c>
      <c r="M18" s="168">
        <v>4445</v>
      </c>
      <c r="N18" s="168">
        <v>1215</v>
      </c>
      <c r="O18" s="168">
        <v>2300</v>
      </c>
      <c r="P18" s="168">
        <v>8125</v>
      </c>
      <c r="Q18" s="168">
        <v>4775</v>
      </c>
      <c r="R18" s="168">
        <v>2100</v>
      </c>
      <c r="S18" s="168">
        <v>7855</v>
      </c>
      <c r="T18" s="168">
        <v>11000</v>
      </c>
      <c r="U18" s="168">
        <v>1400</v>
      </c>
      <c r="V18" s="168">
        <v>1620</v>
      </c>
      <c r="W18" s="171">
        <v>69745</v>
      </c>
    </row>
    <row r="19" spans="2:23" x14ac:dyDescent="0.2">
      <c r="B19" s="122" t="s">
        <v>2268</v>
      </c>
      <c r="C19" s="170" t="s">
        <v>2204</v>
      </c>
      <c r="D19" s="168">
        <v>15</v>
      </c>
      <c r="E19" s="168">
        <v>0</v>
      </c>
      <c r="F19" s="168">
        <v>2945</v>
      </c>
      <c r="G19" s="168">
        <v>50</v>
      </c>
      <c r="H19" s="168">
        <v>620</v>
      </c>
      <c r="I19" s="168">
        <v>6860</v>
      </c>
      <c r="J19" s="168">
        <v>15290</v>
      </c>
      <c r="K19" s="168">
        <v>4350</v>
      </c>
      <c r="L19" s="168">
        <v>7100</v>
      </c>
      <c r="M19" s="168">
        <v>1985</v>
      </c>
      <c r="N19" s="168">
        <v>2090</v>
      </c>
      <c r="O19" s="168">
        <v>1040</v>
      </c>
      <c r="P19" s="168">
        <v>4115</v>
      </c>
      <c r="Q19" s="168">
        <v>13485</v>
      </c>
      <c r="R19" s="168">
        <v>2400</v>
      </c>
      <c r="S19" s="168">
        <v>7450</v>
      </c>
      <c r="T19" s="168">
        <v>14595</v>
      </c>
      <c r="U19" s="168">
        <v>1925</v>
      </c>
      <c r="V19" s="168">
        <v>1510</v>
      </c>
      <c r="W19" s="171">
        <v>87825</v>
      </c>
    </row>
    <row r="20" spans="2:23" x14ac:dyDescent="0.2">
      <c r="B20" s="122" t="s">
        <v>2781</v>
      </c>
      <c r="C20" s="170" t="s">
        <v>2205</v>
      </c>
      <c r="D20" s="168">
        <v>35</v>
      </c>
      <c r="E20" s="168">
        <v>230</v>
      </c>
      <c r="F20" s="168">
        <v>8565</v>
      </c>
      <c r="G20" s="168">
        <v>600</v>
      </c>
      <c r="H20" s="168">
        <v>450</v>
      </c>
      <c r="I20" s="168">
        <v>6185</v>
      </c>
      <c r="J20" s="168">
        <v>25235</v>
      </c>
      <c r="K20" s="168">
        <v>30400</v>
      </c>
      <c r="L20" s="168">
        <v>18535</v>
      </c>
      <c r="M20" s="168">
        <v>6640</v>
      </c>
      <c r="N20" s="168">
        <v>2275</v>
      </c>
      <c r="O20" s="168">
        <v>1925</v>
      </c>
      <c r="P20" s="168">
        <v>16985</v>
      </c>
      <c r="Q20" s="168">
        <v>24310</v>
      </c>
      <c r="R20" s="168">
        <v>7250</v>
      </c>
      <c r="S20" s="168">
        <v>13875</v>
      </c>
      <c r="T20" s="168">
        <v>16175</v>
      </c>
      <c r="U20" s="168">
        <v>1490</v>
      </c>
      <c r="V20" s="168">
        <v>2735</v>
      </c>
      <c r="W20" s="171">
        <v>183895</v>
      </c>
    </row>
    <row r="21" spans="2:23" x14ac:dyDescent="0.2">
      <c r="B21" s="122" t="s">
        <v>2781</v>
      </c>
      <c r="C21" s="170" t="s">
        <v>2206</v>
      </c>
      <c r="D21" s="168">
        <v>0</v>
      </c>
      <c r="E21" s="168">
        <v>520</v>
      </c>
      <c r="F21" s="168">
        <v>3410</v>
      </c>
      <c r="G21" s="168">
        <v>35</v>
      </c>
      <c r="H21" s="168">
        <v>620</v>
      </c>
      <c r="I21" s="168">
        <v>4340</v>
      </c>
      <c r="J21" s="168">
        <v>21980</v>
      </c>
      <c r="K21" s="168">
        <v>38550</v>
      </c>
      <c r="L21" s="168">
        <v>10305</v>
      </c>
      <c r="M21" s="168">
        <v>20410</v>
      </c>
      <c r="N21" s="168">
        <v>2105</v>
      </c>
      <c r="O21" s="168">
        <v>3000</v>
      </c>
      <c r="P21" s="168">
        <v>10095</v>
      </c>
      <c r="Q21" s="168">
        <v>14410</v>
      </c>
      <c r="R21" s="168">
        <v>3650</v>
      </c>
      <c r="S21" s="168">
        <v>8900</v>
      </c>
      <c r="T21" s="168">
        <v>11725</v>
      </c>
      <c r="U21" s="168">
        <v>2675</v>
      </c>
      <c r="V21" s="168">
        <v>2250</v>
      </c>
      <c r="W21" s="171">
        <v>158980</v>
      </c>
    </row>
    <row r="22" spans="2:23" x14ac:dyDescent="0.2">
      <c r="B22" s="122" t="s">
        <v>2779</v>
      </c>
      <c r="C22" s="170" t="s">
        <v>2185</v>
      </c>
      <c r="D22" s="168">
        <v>5</v>
      </c>
      <c r="E22" s="168">
        <v>0</v>
      </c>
      <c r="F22" s="168">
        <v>2785</v>
      </c>
      <c r="G22" s="168">
        <v>500</v>
      </c>
      <c r="H22" s="168">
        <v>475</v>
      </c>
      <c r="I22" s="168">
        <v>7605</v>
      </c>
      <c r="J22" s="168">
        <v>18960</v>
      </c>
      <c r="K22" s="168">
        <v>4920</v>
      </c>
      <c r="L22" s="168">
        <v>18600</v>
      </c>
      <c r="M22" s="168">
        <v>33265</v>
      </c>
      <c r="N22" s="168">
        <v>11895</v>
      </c>
      <c r="O22" s="168">
        <v>4600</v>
      </c>
      <c r="P22" s="168">
        <v>51075</v>
      </c>
      <c r="Q22" s="168">
        <v>30630</v>
      </c>
      <c r="R22" s="168">
        <v>5050</v>
      </c>
      <c r="S22" s="168">
        <v>10325</v>
      </c>
      <c r="T22" s="168">
        <v>19225</v>
      </c>
      <c r="U22" s="168">
        <v>5850</v>
      </c>
      <c r="V22" s="168">
        <v>6000</v>
      </c>
      <c r="W22" s="171">
        <v>231765</v>
      </c>
    </row>
    <row r="23" spans="2:23" x14ac:dyDescent="0.2">
      <c r="B23" s="122" t="s">
        <v>2779</v>
      </c>
      <c r="C23" s="170" t="s">
        <v>2186</v>
      </c>
      <c r="D23" s="168">
        <v>0</v>
      </c>
      <c r="E23" s="168">
        <v>15</v>
      </c>
      <c r="F23" s="168">
        <v>1550</v>
      </c>
      <c r="G23" s="168">
        <v>350</v>
      </c>
      <c r="H23" s="168">
        <v>310</v>
      </c>
      <c r="I23" s="168">
        <v>2125</v>
      </c>
      <c r="J23" s="168">
        <v>23890</v>
      </c>
      <c r="K23" s="168">
        <v>2075</v>
      </c>
      <c r="L23" s="168">
        <v>19180</v>
      </c>
      <c r="M23" s="168">
        <v>15445</v>
      </c>
      <c r="N23" s="168">
        <v>2765</v>
      </c>
      <c r="O23" s="168">
        <v>5825</v>
      </c>
      <c r="P23" s="168">
        <v>14220</v>
      </c>
      <c r="Q23" s="168">
        <v>12130</v>
      </c>
      <c r="R23" s="168">
        <v>3400</v>
      </c>
      <c r="S23" s="168">
        <v>6750</v>
      </c>
      <c r="T23" s="168">
        <v>18625</v>
      </c>
      <c r="U23" s="168">
        <v>5000</v>
      </c>
      <c r="V23" s="168">
        <v>3700</v>
      </c>
      <c r="W23" s="171">
        <v>137355</v>
      </c>
    </row>
    <row r="24" spans="2:23" x14ac:dyDescent="0.2">
      <c r="B24" s="122" t="s">
        <v>2780</v>
      </c>
      <c r="C24" s="170" t="s">
        <v>2207</v>
      </c>
      <c r="D24" s="168">
        <v>10</v>
      </c>
      <c r="E24" s="168">
        <v>0</v>
      </c>
      <c r="F24" s="168">
        <v>2010</v>
      </c>
      <c r="G24" s="168">
        <v>60</v>
      </c>
      <c r="H24" s="168">
        <v>90</v>
      </c>
      <c r="I24" s="168">
        <v>2725</v>
      </c>
      <c r="J24" s="168">
        <v>13650</v>
      </c>
      <c r="K24" s="168">
        <v>1395</v>
      </c>
      <c r="L24" s="168">
        <v>6260</v>
      </c>
      <c r="M24" s="168">
        <v>3890</v>
      </c>
      <c r="N24" s="168">
        <v>1160</v>
      </c>
      <c r="O24" s="168">
        <v>1150</v>
      </c>
      <c r="P24" s="168">
        <v>6915</v>
      </c>
      <c r="Q24" s="168">
        <v>15355</v>
      </c>
      <c r="R24" s="168">
        <v>3300</v>
      </c>
      <c r="S24" s="168">
        <v>7715</v>
      </c>
      <c r="T24" s="168">
        <v>9975</v>
      </c>
      <c r="U24" s="168">
        <v>2975</v>
      </c>
      <c r="V24" s="168">
        <v>1990</v>
      </c>
      <c r="W24" s="171">
        <v>80625</v>
      </c>
    </row>
    <row r="25" spans="2:23" x14ac:dyDescent="0.2">
      <c r="B25" s="122" t="s">
        <v>2779</v>
      </c>
      <c r="C25" s="170" t="s">
        <v>2187</v>
      </c>
      <c r="D25" s="168">
        <v>70</v>
      </c>
      <c r="E25" s="168">
        <v>70</v>
      </c>
      <c r="F25" s="168">
        <v>1220</v>
      </c>
      <c r="G25" s="168">
        <v>400</v>
      </c>
      <c r="H25" s="168">
        <v>1070</v>
      </c>
      <c r="I25" s="168">
        <v>4955</v>
      </c>
      <c r="J25" s="168">
        <v>11940</v>
      </c>
      <c r="K25" s="168">
        <v>4480</v>
      </c>
      <c r="L25" s="168">
        <v>16575</v>
      </c>
      <c r="M25" s="168">
        <v>8630</v>
      </c>
      <c r="N25" s="168">
        <v>1130</v>
      </c>
      <c r="O25" s="168">
        <v>3050</v>
      </c>
      <c r="P25" s="168">
        <v>12215</v>
      </c>
      <c r="Q25" s="168">
        <v>24940</v>
      </c>
      <c r="R25" s="168">
        <v>9300</v>
      </c>
      <c r="S25" s="168">
        <v>10300</v>
      </c>
      <c r="T25" s="168">
        <v>35850</v>
      </c>
      <c r="U25" s="168">
        <v>5800</v>
      </c>
      <c r="V25" s="168">
        <v>3750</v>
      </c>
      <c r="W25" s="171">
        <v>155745</v>
      </c>
    </row>
    <row r="26" spans="2:23" x14ac:dyDescent="0.2">
      <c r="B26" s="122" t="s">
        <v>2779</v>
      </c>
      <c r="C26" s="170" t="s">
        <v>2188</v>
      </c>
      <c r="D26" s="168">
        <v>0</v>
      </c>
      <c r="E26" s="168">
        <v>0</v>
      </c>
      <c r="F26" s="168">
        <v>1050</v>
      </c>
      <c r="G26" s="168">
        <v>0</v>
      </c>
      <c r="H26" s="168">
        <v>145</v>
      </c>
      <c r="I26" s="168">
        <v>3330</v>
      </c>
      <c r="J26" s="168">
        <v>9210</v>
      </c>
      <c r="K26" s="168">
        <v>2735</v>
      </c>
      <c r="L26" s="168">
        <v>5945</v>
      </c>
      <c r="M26" s="168">
        <v>2015</v>
      </c>
      <c r="N26" s="168">
        <v>505</v>
      </c>
      <c r="O26" s="168">
        <v>2070</v>
      </c>
      <c r="P26" s="168">
        <v>3925</v>
      </c>
      <c r="Q26" s="168">
        <v>6860</v>
      </c>
      <c r="R26" s="168">
        <v>3350</v>
      </c>
      <c r="S26" s="168">
        <v>8875</v>
      </c>
      <c r="T26" s="168">
        <v>11625</v>
      </c>
      <c r="U26" s="168">
        <v>2025</v>
      </c>
      <c r="V26" s="168">
        <v>1535</v>
      </c>
      <c r="W26" s="171">
        <v>65200</v>
      </c>
    </row>
    <row r="27" spans="2:23" x14ac:dyDescent="0.2">
      <c r="B27" s="122" t="s">
        <v>2780</v>
      </c>
      <c r="C27" s="170" t="s">
        <v>2208</v>
      </c>
      <c r="D27" s="168">
        <v>15</v>
      </c>
      <c r="E27" s="168">
        <v>0</v>
      </c>
      <c r="F27" s="168">
        <v>2355</v>
      </c>
      <c r="G27" s="168">
        <v>100</v>
      </c>
      <c r="H27" s="168">
        <v>300</v>
      </c>
      <c r="I27" s="168">
        <v>4270</v>
      </c>
      <c r="J27" s="168">
        <v>13390</v>
      </c>
      <c r="K27" s="168">
        <v>3885</v>
      </c>
      <c r="L27" s="168">
        <v>5355</v>
      </c>
      <c r="M27" s="168">
        <v>3755</v>
      </c>
      <c r="N27" s="168">
        <v>1765</v>
      </c>
      <c r="O27" s="168">
        <v>1900</v>
      </c>
      <c r="P27" s="168">
        <v>8345</v>
      </c>
      <c r="Q27" s="168">
        <v>15885</v>
      </c>
      <c r="R27" s="168">
        <v>1950</v>
      </c>
      <c r="S27" s="168">
        <v>7580</v>
      </c>
      <c r="T27" s="168">
        <v>7275</v>
      </c>
      <c r="U27" s="168">
        <v>1945</v>
      </c>
      <c r="V27" s="168">
        <v>2350</v>
      </c>
      <c r="W27" s="171">
        <v>82420</v>
      </c>
    </row>
    <row r="28" spans="2:23" x14ac:dyDescent="0.2">
      <c r="B28" s="122" t="s">
        <v>2268</v>
      </c>
      <c r="C28" s="170" t="s">
        <v>2189</v>
      </c>
      <c r="D28" s="168">
        <v>0</v>
      </c>
      <c r="E28" s="168">
        <v>0</v>
      </c>
      <c r="F28" s="168">
        <v>4150</v>
      </c>
      <c r="G28" s="168">
        <v>710</v>
      </c>
      <c r="H28" s="168">
        <v>1045</v>
      </c>
      <c r="I28" s="168">
        <v>6235</v>
      </c>
      <c r="J28" s="168">
        <v>20735</v>
      </c>
      <c r="K28" s="168">
        <v>7405</v>
      </c>
      <c r="L28" s="168">
        <v>9550</v>
      </c>
      <c r="M28" s="168">
        <v>2985</v>
      </c>
      <c r="N28" s="168">
        <v>1300</v>
      </c>
      <c r="O28" s="168">
        <v>2770</v>
      </c>
      <c r="P28" s="168">
        <v>5250</v>
      </c>
      <c r="Q28" s="168">
        <v>15840</v>
      </c>
      <c r="R28" s="168">
        <v>6100</v>
      </c>
      <c r="S28" s="168">
        <v>12950</v>
      </c>
      <c r="T28" s="168">
        <v>10825</v>
      </c>
      <c r="U28" s="168">
        <v>2260</v>
      </c>
      <c r="V28" s="168">
        <v>2775</v>
      </c>
      <c r="W28" s="171">
        <v>112885</v>
      </c>
    </row>
    <row r="29" spans="2:23" x14ac:dyDescent="0.2">
      <c r="B29" s="122" t="s">
        <v>2268</v>
      </c>
      <c r="C29" s="170" t="s">
        <v>2209</v>
      </c>
      <c r="D29" s="168">
        <v>15</v>
      </c>
      <c r="E29" s="168">
        <v>0</v>
      </c>
      <c r="F29" s="168">
        <v>1455</v>
      </c>
      <c r="G29" s="168">
        <v>125</v>
      </c>
      <c r="H29" s="168">
        <v>95</v>
      </c>
      <c r="I29" s="168">
        <v>5500</v>
      </c>
      <c r="J29" s="168">
        <v>11725</v>
      </c>
      <c r="K29" s="168">
        <v>2355</v>
      </c>
      <c r="L29" s="168">
        <v>5110</v>
      </c>
      <c r="M29" s="168">
        <v>4255</v>
      </c>
      <c r="N29" s="168">
        <v>1135</v>
      </c>
      <c r="O29" s="168">
        <v>2050</v>
      </c>
      <c r="P29" s="168">
        <v>6170</v>
      </c>
      <c r="Q29" s="168">
        <v>7425</v>
      </c>
      <c r="R29" s="168">
        <v>4850</v>
      </c>
      <c r="S29" s="168">
        <v>10300</v>
      </c>
      <c r="T29" s="168">
        <v>12625</v>
      </c>
      <c r="U29" s="168">
        <v>1660</v>
      </c>
      <c r="V29" s="168">
        <v>1765</v>
      </c>
      <c r="W29" s="171">
        <v>78615</v>
      </c>
    </row>
    <row r="30" spans="2:23" x14ac:dyDescent="0.2">
      <c r="B30" s="122" t="s">
        <v>2780</v>
      </c>
      <c r="C30" s="170" t="s">
        <v>2210</v>
      </c>
      <c r="D30" s="168">
        <v>10</v>
      </c>
      <c r="E30" s="168">
        <v>0</v>
      </c>
      <c r="F30" s="168">
        <v>1090</v>
      </c>
      <c r="G30" s="168">
        <v>0</v>
      </c>
      <c r="H30" s="168">
        <v>240</v>
      </c>
      <c r="I30" s="168">
        <v>2650</v>
      </c>
      <c r="J30" s="168">
        <v>10310</v>
      </c>
      <c r="K30" s="168">
        <v>1945</v>
      </c>
      <c r="L30" s="168">
        <v>7770</v>
      </c>
      <c r="M30" s="168">
        <v>6460</v>
      </c>
      <c r="N30" s="168">
        <v>1235</v>
      </c>
      <c r="O30" s="168">
        <v>2540</v>
      </c>
      <c r="P30" s="168">
        <v>12215</v>
      </c>
      <c r="Q30" s="168">
        <v>6810</v>
      </c>
      <c r="R30" s="168">
        <v>1550</v>
      </c>
      <c r="S30" s="168">
        <v>9950</v>
      </c>
      <c r="T30" s="168">
        <v>6825</v>
      </c>
      <c r="U30" s="168">
        <v>5775</v>
      </c>
      <c r="V30" s="168">
        <v>2255</v>
      </c>
      <c r="W30" s="171">
        <v>79630</v>
      </c>
    </row>
    <row r="31" spans="2:23" x14ac:dyDescent="0.2">
      <c r="B31" s="122" t="s">
        <v>2779</v>
      </c>
      <c r="C31" s="170" t="s">
        <v>2190</v>
      </c>
      <c r="D31" s="168">
        <v>10</v>
      </c>
      <c r="E31" s="168">
        <v>10</v>
      </c>
      <c r="F31" s="168">
        <v>2600</v>
      </c>
      <c r="G31" s="168">
        <v>1000</v>
      </c>
      <c r="H31" s="168">
        <v>315</v>
      </c>
      <c r="I31" s="168">
        <v>6430</v>
      </c>
      <c r="J31" s="168">
        <v>15875</v>
      </c>
      <c r="K31" s="168">
        <v>10880</v>
      </c>
      <c r="L31" s="168">
        <v>16925</v>
      </c>
      <c r="M31" s="168">
        <v>24985</v>
      </c>
      <c r="N31" s="168">
        <v>7000</v>
      </c>
      <c r="O31" s="168">
        <v>6075</v>
      </c>
      <c r="P31" s="168">
        <v>53755</v>
      </c>
      <c r="Q31" s="168">
        <v>26110</v>
      </c>
      <c r="R31" s="168">
        <v>13200</v>
      </c>
      <c r="S31" s="168">
        <v>18775</v>
      </c>
      <c r="T31" s="168">
        <v>24945</v>
      </c>
      <c r="U31" s="168">
        <v>4500</v>
      </c>
      <c r="V31" s="168">
        <v>7725</v>
      </c>
      <c r="W31" s="171">
        <v>241115</v>
      </c>
    </row>
    <row r="32" spans="2:23" x14ac:dyDescent="0.2">
      <c r="B32" s="122" t="s">
        <v>2780</v>
      </c>
      <c r="C32" s="170" t="s">
        <v>2211</v>
      </c>
      <c r="D32" s="168">
        <v>25</v>
      </c>
      <c r="E32" s="168">
        <v>0</v>
      </c>
      <c r="F32" s="168">
        <v>1780</v>
      </c>
      <c r="G32" s="168">
        <v>0</v>
      </c>
      <c r="H32" s="168">
        <v>155</v>
      </c>
      <c r="I32" s="168">
        <v>5070</v>
      </c>
      <c r="J32" s="168">
        <v>9735</v>
      </c>
      <c r="K32" s="168">
        <v>3730</v>
      </c>
      <c r="L32" s="168">
        <v>4160</v>
      </c>
      <c r="M32" s="168">
        <v>2535</v>
      </c>
      <c r="N32" s="168">
        <v>1035</v>
      </c>
      <c r="O32" s="168">
        <v>900</v>
      </c>
      <c r="P32" s="168">
        <v>6460</v>
      </c>
      <c r="Q32" s="168">
        <v>10015</v>
      </c>
      <c r="R32" s="168">
        <v>1960</v>
      </c>
      <c r="S32" s="168">
        <v>6525</v>
      </c>
      <c r="T32" s="168">
        <v>11900</v>
      </c>
      <c r="U32" s="168">
        <v>1365</v>
      </c>
      <c r="V32" s="168">
        <v>1320</v>
      </c>
      <c r="W32" s="171">
        <v>68670</v>
      </c>
    </row>
    <row r="33" spans="2:23" x14ac:dyDescent="0.2">
      <c r="B33" s="122" t="s">
        <v>2779</v>
      </c>
      <c r="C33" s="170" t="s">
        <v>2191</v>
      </c>
      <c r="D33" s="168">
        <v>15</v>
      </c>
      <c r="E33" s="168">
        <v>20</v>
      </c>
      <c r="F33" s="168">
        <v>3645</v>
      </c>
      <c r="G33" s="168">
        <v>900</v>
      </c>
      <c r="H33" s="168">
        <v>445</v>
      </c>
      <c r="I33" s="168">
        <v>5915</v>
      </c>
      <c r="J33" s="168">
        <v>17040</v>
      </c>
      <c r="K33" s="168">
        <v>4835</v>
      </c>
      <c r="L33" s="168">
        <v>16650</v>
      </c>
      <c r="M33" s="168">
        <v>27770</v>
      </c>
      <c r="N33" s="168">
        <v>67510</v>
      </c>
      <c r="O33" s="168">
        <v>6800</v>
      </c>
      <c r="P33" s="168">
        <v>46975</v>
      </c>
      <c r="Q33" s="168">
        <v>34715</v>
      </c>
      <c r="R33" s="168">
        <v>12650</v>
      </c>
      <c r="S33" s="168">
        <v>17200</v>
      </c>
      <c r="T33" s="168">
        <v>28800</v>
      </c>
      <c r="U33" s="168">
        <v>3300</v>
      </c>
      <c r="V33" s="168">
        <v>4195</v>
      </c>
      <c r="W33" s="171">
        <v>299380</v>
      </c>
    </row>
    <row r="34" spans="2:23" x14ac:dyDescent="0.2">
      <c r="B34" s="122" t="s">
        <v>2268</v>
      </c>
      <c r="C34" s="170" t="s">
        <v>2212</v>
      </c>
      <c r="D34" s="168">
        <v>10</v>
      </c>
      <c r="E34" s="168">
        <v>0</v>
      </c>
      <c r="F34" s="168">
        <v>2775</v>
      </c>
      <c r="G34" s="168">
        <v>15</v>
      </c>
      <c r="H34" s="168">
        <v>540</v>
      </c>
      <c r="I34" s="168">
        <v>3915</v>
      </c>
      <c r="J34" s="168">
        <v>12305</v>
      </c>
      <c r="K34" s="168">
        <v>4405</v>
      </c>
      <c r="L34" s="168">
        <v>4915</v>
      </c>
      <c r="M34" s="168">
        <v>1900</v>
      </c>
      <c r="N34" s="168">
        <v>680</v>
      </c>
      <c r="O34" s="168">
        <v>1390</v>
      </c>
      <c r="P34" s="168">
        <v>4160</v>
      </c>
      <c r="Q34" s="168">
        <v>10360</v>
      </c>
      <c r="R34" s="168">
        <v>2900</v>
      </c>
      <c r="S34" s="168">
        <v>9280</v>
      </c>
      <c r="T34" s="168">
        <v>10075</v>
      </c>
      <c r="U34" s="168">
        <v>1690</v>
      </c>
      <c r="V34" s="168">
        <v>1920</v>
      </c>
      <c r="W34" s="171">
        <v>73235</v>
      </c>
    </row>
    <row r="35" spans="2:23" x14ac:dyDescent="0.2">
      <c r="B35" s="122" t="s">
        <v>2779</v>
      </c>
      <c r="C35" s="170" t="s">
        <v>2192</v>
      </c>
      <c r="D35" s="168">
        <v>10</v>
      </c>
      <c r="E35" s="168">
        <v>0</v>
      </c>
      <c r="F35" s="168">
        <v>1660</v>
      </c>
      <c r="G35" s="168">
        <v>45</v>
      </c>
      <c r="H35" s="168">
        <v>510</v>
      </c>
      <c r="I35" s="168">
        <v>3730</v>
      </c>
      <c r="J35" s="168">
        <v>17625</v>
      </c>
      <c r="K35" s="168">
        <v>3840</v>
      </c>
      <c r="L35" s="168">
        <v>12135</v>
      </c>
      <c r="M35" s="168">
        <v>4755</v>
      </c>
      <c r="N35" s="168">
        <v>1265</v>
      </c>
      <c r="O35" s="168">
        <v>3275</v>
      </c>
      <c r="P35" s="168">
        <v>14140</v>
      </c>
      <c r="Q35" s="168">
        <v>9825</v>
      </c>
      <c r="R35" s="168">
        <v>4400</v>
      </c>
      <c r="S35" s="168">
        <v>11900</v>
      </c>
      <c r="T35" s="168">
        <v>23400</v>
      </c>
      <c r="U35" s="168">
        <v>3025</v>
      </c>
      <c r="V35" s="168">
        <v>2850</v>
      </c>
      <c r="W35" s="171">
        <v>118390</v>
      </c>
    </row>
    <row r="36" spans="2:23" ht="13.5" thickBot="1" x14ac:dyDescent="0.25">
      <c r="B36" s="122" t="s">
        <v>2779</v>
      </c>
      <c r="C36" s="172" t="s">
        <v>2193</v>
      </c>
      <c r="D36" s="168">
        <v>175</v>
      </c>
      <c r="E36" s="168">
        <v>1385</v>
      </c>
      <c r="F36" s="168">
        <v>7155</v>
      </c>
      <c r="G36" s="168">
        <v>3075</v>
      </c>
      <c r="H36" s="168">
        <v>45</v>
      </c>
      <c r="I36" s="168">
        <v>15550</v>
      </c>
      <c r="J36" s="168">
        <v>76295</v>
      </c>
      <c r="K36" s="168">
        <v>11235</v>
      </c>
      <c r="L36" s="168">
        <v>92875</v>
      </c>
      <c r="M36" s="168">
        <v>67550</v>
      </c>
      <c r="N36" s="168">
        <v>45500</v>
      </c>
      <c r="O36" s="168">
        <v>35000</v>
      </c>
      <c r="P36" s="168">
        <v>121450</v>
      </c>
      <c r="Q36" s="168">
        <v>59200</v>
      </c>
      <c r="R36" s="168">
        <v>66000</v>
      </c>
      <c r="S36" s="168">
        <v>31750</v>
      </c>
      <c r="T36" s="168">
        <v>33570</v>
      </c>
      <c r="U36" s="168">
        <v>23700</v>
      </c>
      <c r="V36" s="168">
        <v>23150</v>
      </c>
      <c r="W36" s="173">
        <v>714660</v>
      </c>
    </row>
    <row r="37" spans="2:23" ht="13.5" thickBot="1" x14ac:dyDescent="0.25">
      <c r="C37" s="143"/>
      <c r="D37" s="233">
        <v>610</v>
      </c>
      <c r="E37" s="233">
        <v>2740</v>
      </c>
      <c r="F37" s="233">
        <v>112025</v>
      </c>
      <c r="G37" s="233">
        <v>18365</v>
      </c>
      <c r="H37" s="233">
        <v>14240</v>
      </c>
      <c r="I37" s="233">
        <v>186265</v>
      </c>
      <c r="J37" s="233">
        <v>617000</v>
      </c>
      <c r="K37" s="233">
        <v>211770</v>
      </c>
      <c r="L37" s="233">
        <v>436030</v>
      </c>
      <c r="M37" s="233">
        <v>409000</v>
      </c>
      <c r="N37" s="233">
        <v>361235</v>
      </c>
      <c r="O37" s="233">
        <v>137210</v>
      </c>
      <c r="P37" s="233">
        <v>705895</v>
      </c>
      <c r="Q37" s="233">
        <v>566015</v>
      </c>
      <c r="R37" s="144">
        <v>223360</v>
      </c>
      <c r="S37" s="233">
        <v>383605</v>
      </c>
      <c r="T37" s="233">
        <v>531455</v>
      </c>
      <c r="U37" s="233">
        <v>125760</v>
      </c>
      <c r="V37" s="234">
        <v>120715</v>
      </c>
      <c r="W37" s="146">
        <v>5163295</v>
      </c>
    </row>
    <row r="38" spans="2:23" x14ac:dyDescent="0.2">
      <c r="C38" s="203"/>
      <c r="D38" s="235"/>
      <c r="E38" s="235"/>
      <c r="F38" s="235"/>
      <c r="G38" s="235"/>
      <c r="H38" s="235"/>
      <c r="I38" s="235"/>
      <c r="J38" s="235"/>
      <c r="K38" s="235"/>
      <c r="L38" s="235"/>
      <c r="M38" s="235"/>
      <c r="N38" s="235"/>
      <c r="O38" s="235"/>
      <c r="P38" s="235"/>
      <c r="Q38" s="235"/>
      <c r="R38" s="204"/>
      <c r="S38" s="235"/>
      <c r="T38" s="235"/>
      <c r="U38" s="235"/>
      <c r="V38" s="235"/>
      <c r="W38" s="204"/>
    </row>
    <row r="39" spans="2:23" ht="13.5" thickBot="1" x14ac:dyDescent="0.25">
      <c r="C39" s="203"/>
      <c r="D39" s="235"/>
      <c r="E39" s="235"/>
      <c r="F39" s="235"/>
      <c r="G39" s="235"/>
      <c r="H39" s="235"/>
      <c r="I39" s="235"/>
      <c r="J39" s="235"/>
      <c r="K39" s="235"/>
      <c r="L39" s="235"/>
      <c r="M39" s="235"/>
      <c r="N39" s="235"/>
      <c r="O39" s="235"/>
      <c r="P39" s="235"/>
      <c r="Q39" s="235"/>
      <c r="R39" s="204"/>
      <c r="S39" s="235"/>
      <c r="T39" s="235"/>
      <c r="U39" s="235"/>
      <c r="V39" s="235"/>
      <c r="W39" s="204"/>
    </row>
    <row r="40" spans="2:23" x14ac:dyDescent="0.2">
      <c r="C40" s="205" t="s">
        <v>2779</v>
      </c>
      <c r="D40" s="206">
        <v>320</v>
      </c>
      <c r="E40" s="153">
        <v>1750</v>
      </c>
      <c r="F40" s="153">
        <v>33690</v>
      </c>
      <c r="G40" s="153">
        <v>14305</v>
      </c>
      <c r="H40" s="153">
        <v>3815</v>
      </c>
      <c r="I40" s="153">
        <v>74115</v>
      </c>
      <c r="J40" s="153">
        <v>261170</v>
      </c>
      <c r="K40" s="153">
        <v>63395</v>
      </c>
      <c r="L40" s="153">
        <v>272280</v>
      </c>
      <c r="M40" s="153">
        <v>292810</v>
      </c>
      <c r="N40" s="153">
        <v>327105</v>
      </c>
      <c r="O40" s="153">
        <v>91545</v>
      </c>
      <c r="P40" s="153">
        <v>534970</v>
      </c>
      <c r="Q40" s="153">
        <v>316315</v>
      </c>
      <c r="R40" s="153">
        <v>141190</v>
      </c>
      <c r="S40" s="153">
        <v>174775</v>
      </c>
      <c r="T40" s="153">
        <v>268855</v>
      </c>
      <c r="U40" s="153">
        <v>74400</v>
      </c>
      <c r="V40" s="208">
        <v>76125</v>
      </c>
      <c r="W40" s="191">
        <v>3022930</v>
      </c>
    </row>
    <row r="41" spans="2:23" x14ac:dyDescent="0.2">
      <c r="C41" s="133" t="s">
        <v>2268</v>
      </c>
      <c r="D41" s="134">
        <v>105</v>
      </c>
      <c r="E41" s="135">
        <v>120</v>
      </c>
      <c r="F41" s="135">
        <v>30365</v>
      </c>
      <c r="G41" s="135">
        <v>2175</v>
      </c>
      <c r="H41" s="135">
        <v>5890</v>
      </c>
      <c r="I41" s="135">
        <v>49905</v>
      </c>
      <c r="J41" s="135">
        <v>133155</v>
      </c>
      <c r="K41" s="135">
        <v>40935</v>
      </c>
      <c r="L41" s="135">
        <v>57050</v>
      </c>
      <c r="M41" s="135">
        <v>25185</v>
      </c>
      <c r="N41" s="135">
        <v>13540</v>
      </c>
      <c r="O41" s="135">
        <v>14925</v>
      </c>
      <c r="P41" s="135">
        <v>44490</v>
      </c>
      <c r="Q41" s="135">
        <v>93660</v>
      </c>
      <c r="R41" s="135">
        <v>32500</v>
      </c>
      <c r="S41" s="135">
        <v>87580</v>
      </c>
      <c r="T41" s="135">
        <v>108820</v>
      </c>
      <c r="U41" s="135">
        <v>18845</v>
      </c>
      <c r="V41" s="136">
        <v>16430</v>
      </c>
      <c r="W41" s="137">
        <v>775675</v>
      </c>
    </row>
    <row r="42" spans="2:23" x14ac:dyDescent="0.2">
      <c r="C42" s="133" t="s">
        <v>2780</v>
      </c>
      <c r="D42" s="134">
        <v>95</v>
      </c>
      <c r="E42" s="135">
        <v>0</v>
      </c>
      <c r="F42" s="135">
        <v>9360</v>
      </c>
      <c r="G42" s="135">
        <v>760</v>
      </c>
      <c r="H42" s="135">
        <v>1230</v>
      </c>
      <c r="I42" s="135">
        <v>21625</v>
      </c>
      <c r="J42" s="135">
        <v>69260</v>
      </c>
      <c r="K42" s="135">
        <v>15560</v>
      </c>
      <c r="L42" s="135">
        <v>31305</v>
      </c>
      <c r="M42" s="135">
        <v>22710</v>
      </c>
      <c r="N42" s="135">
        <v>8775</v>
      </c>
      <c r="O42" s="135">
        <v>8790</v>
      </c>
      <c r="P42" s="135">
        <v>44310</v>
      </c>
      <c r="Q42" s="135">
        <v>58105</v>
      </c>
      <c r="R42" s="135">
        <v>20310</v>
      </c>
      <c r="S42" s="135">
        <v>44895</v>
      </c>
      <c r="T42" s="135">
        <v>52075</v>
      </c>
      <c r="U42" s="135">
        <v>14150</v>
      </c>
      <c r="V42" s="136">
        <v>10900</v>
      </c>
      <c r="W42" s="137">
        <v>434215</v>
      </c>
    </row>
    <row r="43" spans="2:23" ht="13.5" thickBot="1" x14ac:dyDescent="0.25">
      <c r="C43" s="138" t="s">
        <v>2781</v>
      </c>
      <c r="D43" s="209">
        <v>90</v>
      </c>
      <c r="E43" s="210">
        <v>870</v>
      </c>
      <c r="F43" s="210">
        <v>38610</v>
      </c>
      <c r="G43" s="210">
        <v>1125</v>
      </c>
      <c r="H43" s="210">
        <v>3305</v>
      </c>
      <c r="I43" s="210">
        <v>40620</v>
      </c>
      <c r="J43" s="210">
        <v>153415</v>
      </c>
      <c r="K43" s="210">
        <v>91880</v>
      </c>
      <c r="L43" s="210">
        <v>75395</v>
      </c>
      <c r="M43" s="210">
        <v>68295</v>
      </c>
      <c r="N43" s="210">
        <v>11815</v>
      </c>
      <c r="O43" s="210">
        <v>21950</v>
      </c>
      <c r="P43" s="210">
        <v>82125</v>
      </c>
      <c r="Q43" s="210">
        <v>97935</v>
      </c>
      <c r="R43" s="210">
        <v>29360</v>
      </c>
      <c r="S43" s="210">
        <v>76355</v>
      </c>
      <c r="T43" s="210">
        <v>101705</v>
      </c>
      <c r="U43" s="210">
        <v>18365</v>
      </c>
      <c r="V43" s="212">
        <v>17260</v>
      </c>
      <c r="W43" s="213">
        <v>930475</v>
      </c>
    </row>
    <row r="44" spans="2:23" s="21" customFormat="1" ht="13.5" thickBot="1" x14ac:dyDescent="0.25">
      <c r="C44" s="203"/>
      <c r="D44" s="204"/>
      <c r="E44" s="204"/>
      <c r="F44" s="204"/>
      <c r="G44" s="204"/>
      <c r="H44" s="204"/>
      <c r="I44" s="204"/>
      <c r="J44" s="204"/>
      <c r="K44" s="204"/>
      <c r="L44" s="204"/>
      <c r="M44" s="204"/>
      <c r="N44" s="204"/>
      <c r="O44" s="204"/>
      <c r="P44" s="204"/>
      <c r="Q44" s="204"/>
      <c r="R44" s="204"/>
      <c r="S44" s="204"/>
      <c r="T44" s="204"/>
      <c r="U44" s="204"/>
      <c r="V44" s="204"/>
      <c r="W44" s="204"/>
    </row>
    <row r="45" spans="2:23" x14ac:dyDescent="0.2">
      <c r="C45" s="205" t="s">
        <v>2779</v>
      </c>
      <c r="D45" s="214">
        <v>0.52459016393442626</v>
      </c>
      <c r="E45" s="215">
        <v>0.63868613138686137</v>
      </c>
      <c r="F45" s="215">
        <v>0.30073644275831285</v>
      </c>
      <c r="G45" s="215">
        <v>0.77892730737816496</v>
      </c>
      <c r="H45" s="215">
        <v>0.2679073033707865</v>
      </c>
      <c r="I45" s="215">
        <v>0.3979008402007892</v>
      </c>
      <c r="J45" s="215">
        <v>0.42329011345218803</v>
      </c>
      <c r="K45" s="215">
        <v>0.29935779383293193</v>
      </c>
      <c r="L45" s="215">
        <v>0.62445244593261928</v>
      </c>
      <c r="M45" s="215">
        <v>0.71591687041564789</v>
      </c>
      <c r="N45" s="215">
        <v>0.90551856824504828</v>
      </c>
      <c r="O45" s="215">
        <v>0.66718898039501495</v>
      </c>
      <c r="P45" s="215">
        <v>0.75786058833112568</v>
      </c>
      <c r="Q45" s="215">
        <v>0.55884561363214758</v>
      </c>
      <c r="R45" s="215">
        <v>0.63211855300859598</v>
      </c>
      <c r="S45" s="215">
        <v>0.45561189244144368</v>
      </c>
      <c r="T45" s="215">
        <v>0.50588478798769421</v>
      </c>
      <c r="U45" s="215">
        <v>0.59160305343511455</v>
      </c>
      <c r="V45" s="217">
        <v>0.6306175703102348</v>
      </c>
      <c r="W45" s="218">
        <v>0.58546528912254669</v>
      </c>
    </row>
    <row r="46" spans="2:23" x14ac:dyDescent="0.2">
      <c r="C46" s="133" t="s">
        <v>2268</v>
      </c>
      <c r="D46" s="219">
        <v>0.1721311475409836</v>
      </c>
      <c r="E46" s="220">
        <v>4.3795620437956206E-2</v>
      </c>
      <c r="F46" s="220">
        <v>0.27105556795358177</v>
      </c>
      <c r="G46" s="220">
        <v>0.11843179961884019</v>
      </c>
      <c r="H46" s="220">
        <v>0.413623595505618</v>
      </c>
      <c r="I46" s="220">
        <v>0.26792473089415619</v>
      </c>
      <c r="J46" s="220">
        <v>0.21581037277147488</v>
      </c>
      <c r="K46" s="220">
        <v>0.19329933418331208</v>
      </c>
      <c r="L46" s="220">
        <v>0.13083962112698669</v>
      </c>
      <c r="M46" s="220">
        <v>6.1577017114914423E-2</v>
      </c>
      <c r="N46" s="220">
        <v>3.748252522596094E-2</v>
      </c>
      <c r="O46" s="220">
        <v>0.10877487063625101</v>
      </c>
      <c r="P46" s="220">
        <v>6.3026370777523572E-2</v>
      </c>
      <c r="Q46" s="220">
        <v>0.16547264648463381</v>
      </c>
      <c r="R46" s="220">
        <v>0.14550501432664756</v>
      </c>
      <c r="S46" s="220">
        <v>0.2283077644973345</v>
      </c>
      <c r="T46" s="220">
        <v>0.20475863431522895</v>
      </c>
      <c r="U46" s="220">
        <v>0.14984891857506361</v>
      </c>
      <c r="V46" s="222">
        <v>0.13610570351654724</v>
      </c>
      <c r="W46" s="223">
        <v>0.15022868149117957</v>
      </c>
    </row>
    <row r="47" spans="2:23" x14ac:dyDescent="0.2">
      <c r="C47" s="133" t="s">
        <v>2780</v>
      </c>
      <c r="D47" s="219">
        <v>0.15573770491803279</v>
      </c>
      <c r="E47" s="220">
        <v>0</v>
      </c>
      <c r="F47" s="220">
        <v>8.3552778397679092E-2</v>
      </c>
      <c r="G47" s="220">
        <v>4.1383065613939556E-2</v>
      </c>
      <c r="H47" s="220">
        <v>8.6376404494382025E-2</v>
      </c>
      <c r="I47" s="220">
        <v>0.11609803237323169</v>
      </c>
      <c r="J47" s="220">
        <v>0.11225283630470016</v>
      </c>
      <c r="K47" s="220">
        <v>7.3475940879255797E-2</v>
      </c>
      <c r="L47" s="220">
        <v>7.1795518656973145E-2</v>
      </c>
      <c r="M47" s="220">
        <v>5.5525672371638142E-2</v>
      </c>
      <c r="N47" s="220">
        <v>2.429166608994145E-2</v>
      </c>
      <c r="O47" s="220">
        <v>6.4062386123460394E-2</v>
      </c>
      <c r="P47" s="220">
        <v>6.2771375346191718E-2</v>
      </c>
      <c r="Q47" s="220">
        <v>0.10265629002764945</v>
      </c>
      <c r="R47" s="220">
        <v>9.0929441260744981E-2</v>
      </c>
      <c r="S47" s="220">
        <v>0.11703444949883343</v>
      </c>
      <c r="T47" s="220">
        <v>9.7985718452173756E-2</v>
      </c>
      <c r="U47" s="220">
        <v>0.11251590330788803</v>
      </c>
      <c r="V47" s="222">
        <v>9.0295323696309493E-2</v>
      </c>
      <c r="W47" s="223">
        <v>8.4096492646652962E-2</v>
      </c>
    </row>
    <row r="48" spans="2:23" ht="13.5" thickBot="1" x14ac:dyDescent="0.25">
      <c r="C48" s="138" t="s">
        <v>2781</v>
      </c>
      <c r="D48" s="224">
        <v>0.14754098360655737</v>
      </c>
      <c r="E48" s="225">
        <v>0.31751824817518248</v>
      </c>
      <c r="F48" s="225">
        <v>0.34465521089042622</v>
      </c>
      <c r="G48" s="225">
        <v>6.1257827389055268E-2</v>
      </c>
      <c r="H48" s="225">
        <v>0.23209269662921347</v>
      </c>
      <c r="I48" s="225">
        <v>0.21807639653182295</v>
      </c>
      <c r="J48" s="225">
        <v>0.24864667747163696</v>
      </c>
      <c r="K48" s="225">
        <v>0.43386693110450014</v>
      </c>
      <c r="L48" s="225">
        <v>0.17291241428342086</v>
      </c>
      <c r="M48" s="225">
        <v>0.1669804400977995</v>
      </c>
      <c r="N48" s="225">
        <v>3.2707240439049372E-2</v>
      </c>
      <c r="O48" s="225">
        <v>0.15997376284527368</v>
      </c>
      <c r="P48" s="225">
        <v>0.11634166554515898</v>
      </c>
      <c r="Q48" s="225">
        <v>0.1730254498555692</v>
      </c>
      <c r="R48" s="225">
        <v>0.13144699140401145</v>
      </c>
      <c r="S48" s="225">
        <v>0.19904589356238839</v>
      </c>
      <c r="T48" s="225">
        <v>0.19137085924490313</v>
      </c>
      <c r="U48" s="225">
        <v>0.14603212468193386</v>
      </c>
      <c r="V48" s="227">
        <v>0.14298140247690841</v>
      </c>
      <c r="W48" s="228">
        <v>0.18020953673962073</v>
      </c>
    </row>
    <row r="49" spans="2:23" x14ac:dyDescent="0.2">
      <c r="C49" s="203"/>
      <c r="D49" s="235"/>
      <c r="E49" s="235"/>
      <c r="F49" s="235"/>
      <c r="G49" s="235"/>
      <c r="H49" s="235"/>
      <c r="I49" s="235"/>
      <c r="J49" s="235"/>
      <c r="K49" s="235"/>
      <c r="L49" s="235"/>
      <c r="M49" s="235"/>
      <c r="N49" s="235"/>
      <c r="O49" s="235"/>
      <c r="P49" s="235"/>
      <c r="Q49" s="235"/>
      <c r="R49" s="204"/>
      <c r="S49" s="235"/>
      <c r="T49" s="235"/>
      <c r="U49" s="235"/>
      <c r="V49" s="235"/>
      <c r="W49" s="204"/>
    </row>
    <row r="50" spans="2:23" x14ac:dyDescent="0.2">
      <c r="C50" s="203"/>
      <c r="D50" s="235"/>
      <c r="E50" s="235"/>
      <c r="F50" s="235"/>
      <c r="G50" s="235"/>
      <c r="H50" s="235"/>
      <c r="I50" s="235"/>
      <c r="J50" s="235"/>
      <c r="K50" s="235"/>
      <c r="L50" s="235"/>
      <c r="M50" s="235"/>
      <c r="N50" s="235"/>
      <c r="O50" s="235"/>
      <c r="P50" s="235"/>
      <c r="Q50" s="235"/>
      <c r="R50" s="204"/>
      <c r="S50" s="235"/>
      <c r="T50" s="235"/>
      <c r="U50" s="235"/>
      <c r="V50" s="235"/>
      <c r="W50" s="204"/>
    </row>
    <row r="51" spans="2:23" x14ac:dyDescent="0.2">
      <c r="C51" s="203"/>
      <c r="D51" s="235"/>
      <c r="E51" s="235"/>
      <c r="F51" s="235"/>
      <c r="G51" s="235"/>
      <c r="H51" s="235"/>
      <c r="I51" s="235"/>
      <c r="J51" s="235"/>
      <c r="K51" s="235"/>
      <c r="L51" s="235"/>
      <c r="M51" s="235"/>
      <c r="N51" s="235"/>
      <c r="O51" s="235"/>
      <c r="P51" s="235"/>
      <c r="Q51" s="235"/>
      <c r="R51" s="204"/>
      <c r="S51" s="235"/>
      <c r="T51" s="235"/>
      <c r="U51" s="235"/>
      <c r="V51" s="235"/>
      <c r="W51" s="204"/>
    </row>
    <row r="54" spans="2:23" x14ac:dyDescent="0.2">
      <c r="C54" s="5" t="str">
        <f>Dashboard!D4</f>
        <v>Barking and Dagenham</v>
      </c>
      <c r="D54" s="134">
        <f t="shared" ref="D54:V54" si="0">VLOOKUP($C59,$C$4:$V$36,D2,0)</f>
        <v>0</v>
      </c>
      <c r="E54" s="134">
        <f t="shared" si="0"/>
        <v>0</v>
      </c>
      <c r="F54" s="134">
        <f t="shared" si="0"/>
        <v>4770</v>
      </c>
      <c r="G54" s="134">
        <f t="shared" si="0"/>
        <v>75</v>
      </c>
      <c r="H54" s="134">
        <f t="shared" si="0"/>
        <v>680</v>
      </c>
      <c r="I54" s="134">
        <f t="shared" si="0"/>
        <v>3345</v>
      </c>
      <c r="J54" s="134">
        <f t="shared" si="0"/>
        <v>11005</v>
      </c>
      <c r="K54" s="134">
        <f t="shared" si="0"/>
        <v>4280</v>
      </c>
      <c r="L54" s="134">
        <f t="shared" si="0"/>
        <v>2620</v>
      </c>
      <c r="M54" s="134">
        <f t="shared" si="0"/>
        <v>1605</v>
      </c>
      <c r="N54" s="134">
        <f t="shared" si="0"/>
        <v>495</v>
      </c>
      <c r="O54" s="134">
        <f t="shared" si="0"/>
        <v>530</v>
      </c>
      <c r="P54" s="134">
        <f t="shared" si="0"/>
        <v>1815</v>
      </c>
      <c r="Q54" s="134">
        <f t="shared" si="0"/>
        <v>7285</v>
      </c>
      <c r="R54" s="134">
        <f t="shared" si="0"/>
        <v>1850</v>
      </c>
      <c r="S54" s="134">
        <f t="shared" si="0"/>
        <v>6675</v>
      </c>
      <c r="T54" s="134">
        <f t="shared" si="0"/>
        <v>5375</v>
      </c>
      <c r="U54" s="134">
        <f t="shared" si="0"/>
        <v>920</v>
      </c>
      <c r="V54" s="134">
        <f t="shared" si="0"/>
        <v>1015</v>
      </c>
      <c r="W54" s="134">
        <f>SUM(D54:V54)</f>
        <v>54340</v>
      </c>
    </row>
    <row r="55" spans="2:23" x14ac:dyDescent="0.2">
      <c r="B55" s="192" t="s">
        <v>2782</v>
      </c>
      <c r="C55" s="5" t="str">
        <f>INDEX($B$4:$B$36,MATCH($C$54,$C$4:$C$36,0))</f>
        <v>East</v>
      </c>
      <c r="D55" s="134">
        <f t="shared" ref="D55:V55" si="1">SUMIF($B$4:$B$36,$C$55,D$4:D$36)</f>
        <v>105</v>
      </c>
      <c r="E55" s="134">
        <f t="shared" si="1"/>
        <v>120</v>
      </c>
      <c r="F55" s="134">
        <f t="shared" si="1"/>
        <v>30365</v>
      </c>
      <c r="G55" s="134">
        <f t="shared" si="1"/>
        <v>2175</v>
      </c>
      <c r="H55" s="134">
        <f t="shared" si="1"/>
        <v>5890</v>
      </c>
      <c r="I55" s="134">
        <f t="shared" si="1"/>
        <v>49905</v>
      </c>
      <c r="J55" s="134">
        <f t="shared" si="1"/>
        <v>133155</v>
      </c>
      <c r="K55" s="134">
        <f t="shared" si="1"/>
        <v>40935</v>
      </c>
      <c r="L55" s="134">
        <f t="shared" si="1"/>
        <v>57050</v>
      </c>
      <c r="M55" s="134">
        <f t="shared" si="1"/>
        <v>25185</v>
      </c>
      <c r="N55" s="134">
        <f t="shared" si="1"/>
        <v>13540</v>
      </c>
      <c r="O55" s="134">
        <f t="shared" si="1"/>
        <v>14925</v>
      </c>
      <c r="P55" s="134">
        <f t="shared" si="1"/>
        <v>44490</v>
      </c>
      <c r="Q55" s="134">
        <f t="shared" si="1"/>
        <v>93660</v>
      </c>
      <c r="R55" s="134">
        <f t="shared" si="1"/>
        <v>32500</v>
      </c>
      <c r="S55" s="134">
        <f t="shared" si="1"/>
        <v>87580</v>
      </c>
      <c r="T55" s="134">
        <f t="shared" si="1"/>
        <v>108820</v>
      </c>
      <c r="U55" s="134">
        <f t="shared" si="1"/>
        <v>18845</v>
      </c>
      <c r="V55" s="134">
        <f t="shared" si="1"/>
        <v>16430</v>
      </c>
      <c r="W55" s="134">
        <f>SUM(D55:V55)</f>
        <v>775675</v>
      </c>
    </row>
    <row r="56" spans="2:23" ht="13.5" thickBot="1" x14ac:dyDescent="0.25"/>
    <row r="57" spans="2:23" ht="13.5" thickBot="1" x14ac:dyDescent="0.25">
      <c r="C57" s="147" t="s">
        <v>2785</v>
      </c>
      <c r="D57" s="148">
        <v>1</v>
      </c>
      <c r="E57" s="148">
        <v>2</v>
      </c>
      <c r="F57" s="148">
        <v>3</v>
      </c>
      <c r="G57" s="148">
        <v>4</v>
      </c>
      <c r="H57" s="148">
        <v>5</v>
      </c>
      <c r="I57" s="148">
        <v>6</v>
      </c>
      <c r="J57" s="148">
        <v>7</v>
      </c>
      <c r="K57" s="148">
        <v>8</v>
      </c>
      <c r="L57" s="148">
        <v>9</v>
      </c>
      <c r="M57" s="148">
        <v>10</v>
      </c>
      <c r="N57" s="148">
        <v>11</v>
      </c>
      <c r="O57" s="148">
        <v>12</v>
      </c>
      <c r="P57" s="148">
        <v>13</v>
      </c>
      <c r="Q57" s="148">
        <v>14</v>
      </c>
      <c r="R57" s="148">
        <v>15</v>
      </c>
      <c r="S57" s="148">
        <v>16</v>
      </c>
      <c r="T57" s="148">
        <v>17</v>
      </c>
      <c r="U57" s="148">
        <v>18</v>
      </c>
      <c r="V57" s="149">
        <v>19</v>
      </c>
    </row>
    <row r="58" spans="2:23" ht="51.75" thickBot="1" x14ac:dyDescent="0.25">
      <c r="C58" s="150" t="s">
        <v>2775</v>
      </c>
      <c r="D58" s="151" t="str">
        <f t="shared" ref="D58:V58" si="2">INDEX($D$3:$V$3,1,MATCH(D$59,$D$54:$V$54,0))</f>
        <v>Wholesale 
and retail</v>
      </c>
      <c r="E58" s="151" t="str">
        <f t="shared" si="2"/>
        <v>Administrative 
and support</v>
      </c>
      <c r="F58" s="151" t="str">
        <f t="shared" si="2"/>
        <v>Education</v>
      </c>
      <c r="G58" s="151" t="str">
        <f t="shared" si="2"/>
        <v>Human health 
and social work</v>
      </c>
      <c r="H58" s="151" t="str">
        <f t="shared" si="2"/>
        <v>Manufacturing</v>
      </c>
      <c r="I58" s="151" t="str">
        <f t="shared" si="2"/>
        <v>Transportation 
and storage</v>
      </c>
      <c r="J58" s="151" t="str">
        <f t="shared" si="2"/>
        <v>Construction</v>
      </c>
      <c r="K58" s="151" t="str">
        <f t="shared" si="2"/>
        <v>Accommodation 
and food services</v>
      </c>
      <c r="L58" s="151" t="str">
        <f t="shared" si="2"/>
        <v>Public administration 
and defence</v>
      </c>
      <c r="M58" s="151" t="str">
        <f t="shared" si="2"/>
        <v>Professional, scientific 
and technical</v>
      </c>
      <c r="N58" s="151" t="str">
        <f t="shared" si="2"/>
        <v>Information and 
communication</v>
      </c>
      <c r="O58" s="151" t="str">
        <f t="shared" si="2"/>
        <v>Other service 
activities</v>
      </c>
      <c r="P58" s="151" t="str">
        <f t="shared" si="2"/>
        <v>Arts and 
recreation</v>
      </c>
      <c r="Q58" s="151" t="str">
        <f t="shared" si="2"/>
        <v>Water supply, 
sewerage etc</v>
      </c>
      <c r="R58" s="151" t="str">
        <f t="shared" si="2"/>
        <v>Real estate 
activities</v>
      </c>
      <c r="S58" s="151" t="str">
        <f t="shared" si="2"/>
        <v>Financial and 
insurance</v>
      </c>
      <c r="T58" s="151" t="str">
        <f t="shared" si="2"/>
        <v>Electricity, gas, 
steam etc</v>
      </c>
      <c r="U58" s="151" t="str">
        <f t="shared" si="2"/>
        <v>Agriculture</v>
      </c>
      <c r="V58" s="151" t="str">
        <f t="shared" si="2"/>
        <v>Agriculture</v>
      </c>
    </row>
    <row r="59" spans="2:23" ht="13.5" thickBot="1" x14ac:dyDescent="0.25">
      <c r="C59" s="157" t="str">
        <f>C54</f>
        <v>Barking and Dagenham</v>
      </c>
      <c r="D59" s="159">
        <f>LARGE($D$54:$V$54,D57)</f>
        <v>11005</v>
      </c>
      <c r="E59" s="153">
        <f t="shared" ref="E59:V59" si="3">LARGE($D$54:$V$54,E57)</f>
        <v>7285</v>
      </c>
      <c r="F59" s="153">
        <f t="shared" si="3"/>
        <v>6675</v>
      </c>
      <c r="G59" s="153">
        <f t="shared" si="3"/>
        <v>5375</v>
      </c>
      <c r="H59" s="153">
        <f t="shared" si="3"/>
        <v>4770</v>
      </c>
      <c r="I59" s="153">
        <f t="shared" si="3"/>
        <v>4280</v>
      </c>
      <c r="J59" s="153">
        <f t="shared" si="3"/>
        <v>3345</v>
      </c>
      <c r="K59" s="153">
        <f t="shared" si="3"/>
        <v>2620</v>
      </c>
      <c r="L59" s="153">
        <f t="shared" si="3"/>
        <v>1850</v>
      </c>
      <c r="M59" s="153">
        <f t="shared" si="3"/>
        <v>1815</v>
      </c>
      <c r="N59" s="153">
        <f t="shared" si="3"/>
        <v>1605</v>
      </c>
      <c r="O59" s="153">
        <f t="shared" si="3"/>
        <v>1015</v>
      </c>
      <c r="P59" s="153">
        <f t="shared" si="3"/>
        <v>920</v>
      </c>
      <c r="Q59" s="153">
        <f t="shared" si="3"/>
        <v>680</v>
      </c>
      <c r="R59" s="153">
        <f t="shared" si="3"/>
        <v>530</v>
      </c>
      <c r="S59" s="153">
        <f t="shared" si="3"/>
        <v>495</v>
      </c>
      <c r="T59" s="153">
        <f t="shared" si="3"/>
        <v>75</v>
      </c>
      <c r="U59" s="153">
        <f t="shared" si="3"/>
        <v>0</v>
      </c>
      <c r="V59" s="154">
        <f t="shared" si="3"/>
        <v>0</v>
      </c>
      <c r="W59" s="71">
        <f>SUM(D59:V59)</f>
        <v>54340</v>
      </c>
    </row>
    <row r="60" spans="2:23" ht="13.5" thickBot="1" x14ac:dyDescent="0.25">
      <c r="B60" s="193">
        <f>SUM(D60:M60)</f>
        <v>0.90209790209790208</v>
      </c>
      <c r="C60" s="175" t="s">
        <v>2786</v>
      </c>
      <c r="D60" s="176">
        <f>D59/$W$59</f>
        <v>0.20252116304747883</v>
      </c>
      <c r="E60" s="177">
        <f t="shared" ref="E60:V60" si="4">E59/$W$59</f>
        <v>0.1340633051159367</v>
      </c>
      <c r="F60" s="177">
        <f t="shared" si="4"/>
        <v>0.12283768862716231</v>
      </c>
      <c r="G60" s="177">
        <f t="shared" si="4"/>
        <v>9.8914243651085754E-2</v>
      </c>
      <c r="H60" s="177">
        <f t="shared" si="4"/>
        <v>8.7780640412219363E-2</v>
      </c>
      <c r="I60" s="177">
        <f t="shared" si="4"/>
        <v>7.8763341921236657E-2</v>
      </c>
      <c r="J60" s="177">
        <f t="shared" si="4"/>
        <v>6.1556864188443139E-2</v>
      </c>
      <c r="K60" s="177">
        <f t="shared" si="4"/>
        <v>4.8214942951785057E-2</v>
      </c>
      <c r="L60" s="177">
        <f t="shared" si="4"/>
        <v>3.4044902465955096E-2</v>
      </c>
      <c r="M60" s="177">
        <f t="shared" si="4"/>
        <v>3.3400809716599193E-2</v>
      </c>
      <c r="N60" s="177">
        <f t="shared" si="4"/>
        <v>2.9536253220463746E-2</v>
      </c>
      <c r="O60" s="177">
        <f t="shared" si="4"/>
        <v>1.8678689731321311E-2</v>
      </c>
      <c r="P60" s="177">
        <f t="shared" si="4"/>
        <v>1.6930437983069563E-2</v>
      </c>
      <c r="Q60" s="177">
        <f t="shared" si="4"/>
        <v>1.2513801987486198E-2</v>
      </c>
      <c r="R60" s="177">
        <f t="shared" si="4"/>
        <v>9.7534044902465953E-3</v>
      </c>
      <c r="S60" s="177">
        <f t="shared" si="4"/>
        <v>9.1093117408906875E-3</v>
      </c>
      <c r="T60" s="177">
        <f t="shared" si="4"/>
        <v>1.3801987486198011E-3</v>
      </c>
      <c r="U60" s="177">
        <f t="shared" si="4"/>
        <v>0</v>
      </c>
      <c r="V60" s="178">
        <f t="shared" si="4"/>
        <v>0</v>
      </c>
    </row>
    <row r="61" spans="2:23" ht="13.5" thickBot="1" x14ac:dyDescent="0.25">
      <c r="C61" s="157" t="str">
        <f>Dashboard!D5</f>
        <v>Barking and Dagenham</v>
      </c>
      <c r="D61" s="159">
        <f>INDEX($D$4:$V$36,MATCH($C61,$C$4:$C$36,0),MATCH(D58,$D$3:$V$3,0))</f>
        <v>11005</v>
      </c>
      <c r="E61" s="153">
        <f t="shared" ref="E61:V61" si="5">INDEX($D$4:$V$36,MATCH($C61,$C$4:$C$36,0),MATCH(E58,$D$3:$V$3,0))</f>
        <v>7285</v>
      </c>
      <c r="F61" s="153">
        <f t="shared" si="5"/>
        <v>6675</v>
      </c>
      <c r="G61" s="153">
        <f t="shared" si="5"/>
        <v>5375</v>
      </c>
      <c r="H61" s="153">
        <f t="shared" si="5"/>
        <v>4770</v>
      </c>
      <c r="I61" s="153">
        <f t="shared" si="5"/>
        <v>4280</v>
      </c>
      <c r="J61" s="153">
        <f t="shared" si="5"/>
        <v>3345</v>
      </c>
      <c r="K61" s="153">
        <f t="shared" si="5"/>
        <v>2620</v>
      </c>
      <c r="L61" s="153">
        <f t="shared" si="5"/>
        <v>1850</v>
      </c>
      <c r="M61" s="153">
        <f t="shared" si="5"/>
        <v>1815</v>
      </c>
      <c r="N61" s="153">
        <f t="shared" si="5"/>
        <v>1605</v>
      </c>
      <c r="O61" s="153">
        <f t="shared" si="5"/>
        <v>1015</v>
      </c>
      <c r="P61" s="153">
        <f t="shared" si="5"/>
        <v>920</v>
      </c>
      <c r="Q61" s="153">
        <f t="shared" si="5"/>
        <v>680</v>
      </c>
      <c r="R61" s="153">
        <f t="shared" si="5"/>
        <v>530</v>
      </c>
      <c r="S61" s="153">
        <f t="shared" si="5"/>
        <v>495</v>
      </c>
      <c r="T61" s="153">
        <f t="shared" si="5"/>
        <v>75</v>
      </c>
      <c r="U61" s="153">
        <f t="shared" si="5"/>
        <v>0</v>
      </c>
      <c r="V61" s="154">
        <f t="shared" si="5"/>
        <v>0</v>
      </c>
      <c r="W61" s="71">
        <f>SUM(D61:V61)</f>
        <v>54340</v>
      </c>
    </row>
    <row r="62" spans="2:23" ht="13.5" thickBot="1" x14ac:dyDescent="0.25">
      <c r="C62" s="158" t="s">
        <v>2786</v>
      </c>
      <c r="D62" s="164">
        <f>D61/$W$61</f>
        <v>0.20252116304747883</v>
      </c>
      <c r="E62" s="155">
        <f t="shared" ref="E62:V62" si="6">E61/$W$61</f>
        <v>0.1340633051159367</v>
      </c>
      <c r="F62" s="155">
        <f t="shared" si="6"/>
        <v>0.12283768862716231</v>
      </c>
      <c r="G62" s="155">
        <f t="shared" si="6"/>
        <v>9.8914243651085754E-2</v>
      </c>
      <c r="H62" s="155">
        <f t="shared" si="6"/>
        <v>8.7780640412219363E-2</v>
      </c>
      <c r="I62" s="155">
        <f t="shared" si="6"/>
        <v>7.8763341921236657E-2</v>
      </c>
      <c r="J62" s="155">
        <f t="shared" si="6"/>
        <v>6.1556864188443139E-2</v>
      </c>
      <c r="K62" s="155">
        <f t="shared" si="6"/>
        <v>4.8214942951785057E-2</v>
      </c>
      <c r="L62" s="155">
        <f t="shared" si="6"/>
        <v>3.4044902465955096E-2</v>
      </c>
      <c r="M62" s="155">
        <f t="shared" si="6"/>
        <v>3.3400809716599193E-2</v>
      </c>
      <c r="N62" s="155">
        <f t="shared" si="6"/>
        <v>2.9536253220463746E-2</v>
      </c>
      <c r="O62" s="155">
        <f t="shared" si="6"/>
        <v>1.8678689731321311E-2</v>
      </c>
      <c r="P62" s="155">
        <f t="shared" si="6"/>
        <v>1.6930437983069563E-2</v>
      </c>
      <c r="Q62" s="155">
        <f t="shared" si="6"/>
        <v>1.2513801987486198E-2</v>
      </c>
      <c r="R62" s="155">
        <f t="shared" si="6"/>
        <v>9.7534044902465953E-3</v>
      </c>
      <c r="S62" s="155">
        <f t="shared" si="6"/>
        <v>9.1093117408906875E-3</v>
      </c>
      <c r="T62" s="155">
        <f t="shared" si="6"/>
        <v>1.3801987486198011E-3</v>
      </c>
      <c r="U62" s="155">
        <f t="shared" si="6"/>
        <v>0</v>
      </c>
      <c r="V62" s="156">
        <f t="shared" si="6"/>
        <v>0</v>
      </c>
    </row>
    <row r="63" spans="2:23" ht="13.5" thickBot="1" x14ac:dyDescent="0.25">
      <c r="C63" s="23" t="s">
        <v>1973</v>
      </c>
      <c r="D63" s="179">
        <f t="shared" ref="D63:V63" si="7">INDEX($D$37:$V$37,1,MATCH(D58,$D$3:$V$3,0))</f>
        <v>617000</v>
      </c>
      <c r="E63" s="130">
        <f t="shared" si="7"/>
        <v>566015</v>
      </c>
      <c r="F63" s="130">
        <f t="shared" si="7"/>
        <v>383605</v>
      </c>
      <c r="G63" s="130">
        <f t="shared" si="7"/>
        <v>531455</v>
      </c>
      <c r="H63" s="130">
        <f t="shared" si="7"/>
        <v>112025</v>
      </c>
      <c r="I63" s="130">
        <f t="shared" si="7"/>
        <v>211770</v>
      </c>
      <c r="J63" s="130">
        <f t="shared" si="7"/>
        <v>186265</v>
      </c>
      <c r="K63" s="130">
        <f t="shared" si="7"/>
        <v>436030</v>
      </c>
      <c r="L63" s="130">
        <f t="shared" si="7"/>
        <v>223360</v>
      </c>
      <c r="M63" s="130">
        <f t="shared" si="7"/>
        <v>705895</v>
      </c>
      <c r="N63" s="130">
        <f t="shared" si="7"/>
        <v>409000</v>
      </c>
      <c r="O63" s="130">
        <f t="shared" si="7"/>
        <v>120715</v>
      </c>
      <c r="P63" s="130">
        <f t="shared" si="7"/>
        <v>125760</v>
      </c>
      <c r="Q63" s="130">
        <f t="shared" si="7"/>
        <v>14240</v>
      </c>
      <c r="R63" s="130">
        <f t="shared" si="7"/>
        <v>137210</v>
      </c>
      <c r="S63" s="130">
        <f t="shared" si="7"/>
        <v>361235</v>
      </c>
      <c r="T63" s="130">
        <f t="shared" si="7"/>
        <v>18365</v>
      </c>
      <c r="U63" s="130">
        <f t="shared" si="7"/>
        <v>610</v>
      </c>
      <c r="V63" s="180">
        <f t="shared" si="7"/>
        <v>610</v>
      </c>
      <c r="W63" s="71">
        <f>SUM(D63:V63)</f>
        <v>5161165</v>
      </c>
    </row>
    <row r="64" spans="2:23" ht="13.5" thickBot="1" x14ac:dyDescent="0.25">
      <c r="B64" s="193">
        <f>SUM(D64:M64)</f>
        <v>0.76986881837724619</v>
      </c>
      <c r="C64" s="158" t="s">
        <v>2786</v>
      </c>
      <c r="D64" s="164">
        <f>D63/$W$63</f>
        <v>0.11954665274216189</v>
      </c>
      <c r="E64" s="155">
        <f t="shared" ref="E64:V64" si="8">E63/$W$63</f>
        <v>0.10966806912780351</v>
      </c>
      <c r="F64" s="155">
        <f t="shared" si="8"/>
        <v>7.432527346054621E-2</v>
      </c>
      <c r="G64" s="155">
        <f t="shared" si="8"/>
        <v>0.1029719065366056</v>
      </c>
      <c r="H64" s="155">
        <f t="shared" si="8"/>
        <v>2.1705370783534336E-2</v>
      </c>
      <c r="I64" s="155">
        <f t="shared" si="8"/>
        <v>4.1031433794501825E-2</v>
      </c>
      <c r="J64" s="155">
        <f t="shared" si="8"/>
        <v>3.6089720053515052E-2</v>
      </c>
      <c r="K64" s="155">
        <f t="shared" si="8"/>
        <v>8.4482863849537848E-2</v>
      </c>
      <c r="L64" s="155">
        <f t="shared" si="8"/>
        <v>4.3277050820890242E-2</v>
      </c>
      <c r="M64" s="155">
        <f t="shared" si="8"/>
        <v>0.13677047720814972</v>
      </c>
      <c r="N64" s="155">
        <f t="shared" si="8"/>
        <v>7.9245674184026282E-2</v>
      </c>
      <c r="O64" s="155">
        <f t="shared" si="8"/>
        <v>2.3389099166564137E-2</v>
      </c>
      <c r="P64" s="155">
        <f t="shared" si="8"/>
        <v>2.4366591651303532E-2</v>
      </c>
      <c r="Q64" s="155">
        <f t="shared" si="8"/>
        <v>2.7590669935954383E-3</v>
      </c>
      <c r="R64" s="155">
        <f t="shared" si="8"/>
        <v>2.6585083019047055E-2</v>
      </c>
      <c r="S64" s="155">
        <f t="shared" si="8"/>
        <v>6.9990980718500573E-2</v>
      </c>
      <c r="T64" s="155">
        <f t="shared" si="8"/>
        <v>3.5583051500969257E-3</v>
      </c>
      <c r="U64" s="155">
        <f t="shared" si="8"/>
        <v>1.1819036980991695E-4</v>
      </c>
      <c r="V64" s="156">
        <f t="shared" si="8"/>
        <v>1.1819036980991695E-4</v>
      </c>
    </row>
    <row r="65" spans="2:23" ht="13.5" thickBot="1" x14ac:dyDescent="0.25"/>
    <row r="66" spans="2:23" ht="13.5" thickBot="1" x14ac:dyDescent="0.25">
      <c r="C66" s="157" t="str">
        <f>C55</f>
        <v>East</v>
      </c>
      <c r="D66" s="159">
        <f t="shared" ref="D66:V66" si="9">INDEX($D$55:$V$55,1,MATCH(D58,$D$3:$V$3,0))</f>
        <v>133155</v>
      </c>
      <c r="E66" s="153">
        <f t="shared" si="9"/>
        <v>93660</v>
      </c>
      <c r="F66" s="153">
        <f t="shared" si="9"/>
        <v>87580</v>
      </c>
      <c r="G66" s="153">
        <f t="shared" si="9"/>
        <v>108820</v>
      </c>
      <c r="H66" s="153">
        <f t="shared" si="9"/>
        <v>30365</v>
      </c>
      <c r="I66" s="153">
        <f t="shared" si="9"/>
        <v>40935</v>
      </c>
      <c r="J66" s="153">
        <f t="shared" si="9"/>
        <v>49905</v>
      </c>
      <c r="K66" s="153">
        <f t="shared" si="9"/>
        <v>57050</v>
      </c>
      <c r="L66" s="153">
        <f t="shared" si="9"/>
        <v>32500</v>
      </c>
      <c r="M66" s="153">
        <f t="shared" si="9"/>
        <v>44490</v>
      </c>
      <c r="N66" s="153">
        <f t="shared" si="9"/>
        <v>25185</v>
      </c>
      <c r="O66" s="153">
        <f t="shared" si="9"/>
        <v>16430</v>
      </c>
      <c r="P66" s="153">
        <f t="shared" si="9"/>
        <v>18845</v>
      </c>
      <c r="Q66" s="153">
        <f t="shared" si="9"/>
        <v>5890</v>
      </c>
      <c r="R66" s="153">
        <f t="shared" si="9"/>
        <v>14925</v>
      </c>
      <c r="S66" s="153">
        <f t="shared" si="9"/>
        <v>13540</v>
      </c>
      <c r="T66" s="153">
        <f t="shared" si="9"/>
        <v>2175</v>
      </c>
      <c r="U66" s="153">
        <f t="shared" si="9"/>
        <v>105</v>
      </c>
      <c r="V66" s="154">
        <f t="shared" si="9"/>
        <v>105</v>
      </c>
      <c r="W66" s="71">
        <f>SUM(D66:V66)</f>
        <v>775660</v>
      </c>
    </row>
    <row r="67" spans="2:23" ht="13.5" thickBot="1" x14ac:dyDescent="0.25">
      <c r="B67" s="193">
        <f>SUM(D67:M67)</f>
        <v>0.87468736301987993</v>
      </c>
      <c r="C67" s="158" t="s">
        <v>2786</v>
      </c>
      <c r="D67" s="164">
        <f>D66/$W$66</f>
        <v>0.17166670964082201</v>
      </c>
      <c r="E67" s="155">
        <f t="shared" ref="E67:V67" si="10">E66/$W$66</f>
        <v>0.12074878168269602</v>
      </c>
      <c r="F67" s="155">
        <f t="shared" si="10"/>
        <v>0.11291029574813707</v>
      </c>
      <c r="G67" s="155">
        <f t="shared" si="10"/>
        <v>0.14029342753268184</v>
      </c>
      <c r="H67" s="155">
        <f t="shared" si="10"/>
        <v>3.9147306809684652E-2</v>
      </c>
      <c r="I67" s="155">
        <f t="shared" si="10"/>
        <v>5.2774411468942579E-2</v>
      </c>
      <c r="J67" s="155">
        <f t="shared" si="10"/>
        <v>6.4338756671737621E-2</v>
      </c>
      <c r="K67" s="155">
        <f t="shared" si="10"/>
        <v>7.355026686950468E-2</v>
      </c>
      <c r="L67" s="155">
        <f t="shared" si="10"/>
        <v>4.1899801459402315E-2</v>
      </c>
      <c r="M67" s="155">
        <f t="shared" si="10"/>
        <v>5.7357605136271049E-2</v>
      </c>
      <c r="N67" s="155">
        <f t="shared" si="10"/>
        <v>3.2469123069386069E-2</v>
      </c>
      <c r="O67" s="155">
        <f t="shared" si="10"/>
        <v>2.1181961168553233E-2</v>
      </c>
      <c r="P67" s="155">
        <f t="shared" si="10"/>
        <v>2.4295438723151895E-2</v>
      </c>
      <c r="Q67" s="155">
        <f t="shared" si="10"/>
        <v>7.5935332491039887E-3</v>
      </c>
      <c r="R67" s="155">
        <f t="shared" si="10"/>
        <v>1.9241678054817832E-2</v>
      </c>
      <c r="S67" s="155">
        <f t="shared" si="10"/>
        <v>1.7456101900317149E-2</v>
      </c>
      <c r="T67" s="155">
        <f t="shared" si="10"/>
        <v>2.8040636361292321E-3</v>
      </c>
      <c r="U67" s="155">
        <f t="shared" si="10"/>
        <v>1.353685893303767E-4</v>
      </c>
      <c r="V67" s="156">
        <f t="shared" si="10"/>
        <v>1.353685893303767E-4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41"/>
  <sheetViews>
    <sheetView topLeftCell="C1" zoomScale="90" zoomScaleNormal="90" workbookViewId="0">
      <pane ySplit="1" topLeftCell="A2" activePane="bottomLeft" state="frozen"/>
      <selection pane="bottomLeft" activeCell="K2" sqref="K2"/>
    </sheetView>
  </sheetViews>
  <sheetFormatPr defaultRowHeight="12.75" x14ac:dyDescent="0.2"/>
  <cols>
    <col min="1" max="1" width="22.140625" style="1" bestFit="1" customWidth="1"/>
    <col min="2" max="2" width="65.42578125" style="1" bestFit="1" customWidth="1"/>
    <col min="3" max="3" width="10.42578125" style="1" bestFit="1" customWidth="1"/>
    <col min="4" max="4" width="120.85546875" style="1" customWidth="1"/>
    <col min="5" max="5" width="13.5703125" style="1" customWidth="1"/>
    <col min="6" max="6" width="15.28515625" style="1" customWidth="1"/>
    <col min="7" max="7" width="16" style="1" customWidth="1"/>
    <col min="8" max="8" width="14" style="1" bestFit="1" customWidth="1"/>
    <col min="9" max="9" width="25.7109375" style="1" bestFit="1" customWidth="1"/>
    <col min="10" max="10" width="13.140625" style="1" customWidth="1"/>
    <col min="11" max="16384" width="9.140625" style="1"/>
  </cols>
  <sheetData>
    <row r="1" spans="1:11" s="2" customFormat="1" ht="47.25" x14ac:dyDescent="0.2">
      <c r="A1" s="96" t="s">
        <v>1972</v>
      </c>
      <c r="B1" s="96" t="s">
        <v>2718</v>
      </c>
      <c r="C1" s="96" t="s">
        <v>2719</v>
      </c>
      <c r="D1" s="96" t="s">
        <v>2720</v>
      </c>
      <c r="E1" s="96" t="s">
        <v>2721</v>
      </c>
      <c r="F1" s="96" t="s">
        <v>2722</v>
      </c>
      <c r="G1" s="96" t="s">
        <v>2723</v>
      </c>
      <c r="H1" s="96" t="s">
        <v>2724</v>
      </c>
      <c r="I1" s="96" t="s">
        <v>2767</v>
      </c>
      <c r="J1" s="96" t="s">
        <v>2806</v>
      </c>
      <c r="K1" s="96" t="s">
        <v>2271</v>
      </c>
    </row>
    <row r="2" spans="1:11" x14ac:dyDescent="0.2">
      <c r="A2" s="90" t="s">
        <v>2181</v>
      </c>
      <c r="B2" s="90" t="s">
        <v>1974</v>
      </c>
      <c r="C2" s="90">
        <v>69101</v>
      </c>
      <c r="D2" s="90" t="s">
        <v>1984</v>
      </c>
      <c r="E2" s="91">
        <v>6.6745987598186751</v>
      </c>
      <c r="F2" s="97">
        <v>2555.0016670827085</v>
      </c>
      <c r="G2" s="97">
        <v>2330</v>
      </c>
      <c r="H2" s="90" t="s">
        <v>188</v>
      </c>
      <c r="I2" s="90" t="s">
        <v>1017</v>
      </c>
      <c r="J2" s="90" t="s">
        <v>2704</v>
      </c>
      <c r="K2" s="307">
        <v>0.97859922178988323</v>
      </c>
    </row>
    <row r="3" spans="1:11" x14ac:dyDescent="0.2">
      <c r="A3" s="92" t="s">
        <v>2181</v>
      </c>
      <c r="B3" s="92" t="s">
        <v>1974</v>
      </c>
      <c r="C3" s="92">
        <v>70229</v>
      </c>
      <c r="D3" s="92" t="s">
        <v>2725</v>
      </c>
      <c r="E3" s="93">
        <v>1.3685297795514919</v>
      </c>
      <c r="F3" s="98">
        <v>2915.0663827761014</v>
      </c>
      <c r="G3" s="98">
        <v>1215</v>
      </c>
      <c r="H3" s="92" t="s">
        <v>188</v>
      </c>
      <c r="I3" s="92" t="s">
        <v>1017</v>
      </c>
      <c r="J3" s="92" t="s">
        <v>2704</v>
      </c>
      <c r="K3" s="308">
        <v>0.94320137693631667</v>
      </c>
    </row>
    <row r="4" spans="1:11" x14ac:dyDescent="0.2">
      <c r="A4" s="92" t="s">
        <v>2181</v>
      </c>
      <c r="B4" s="92" t="s">
        <v>1976</v>
      </c>
      <c r="C4" s="92">
        <v>82990</v>
      </c>
      <c r="D4" s="92" t="s">
        <v>2727</v>
      </c>
      <c r="E4" s="93">
        <v>0.68437344165659986</v>
      </c>
      <c r="F4" s="98">
        <v>1780.0447266317908</v>
      </c>
      <c r="G4" s="98">
        <v>680</v>
      </c>
      <c r="H4" s="92" t="s">
        <v>188</v>
      </c>
      <c r="I4" s="92" t="s">
        <v>1017</v>
      </c>
      <c r="J4" s="92" t="s">
        <v>2705</v>
      </c>
      <c r="K4" s="308">
        <v>0.94366197183098588</v>
      </c>
    </row>
    <row r="5" spans="1:11" x14ac:dyDescent="0.2">
      <c r="A5" s="92" t="s">
        <v>2181</v>
      </c>
      <c r="B5" s="92" t="s">
        <v>1975</v>
      </c>
      <c r="C5" s="92">
        <v>62020</v>
      </c>
      <c r="D5" s="92" t="s">
        <v>2734</v>
      </c>
      <c r="E5" s="93">
        <v>0.60247763205172788</v>
      </c>
      <c r="F5" s="98">
        <v>1425.0616367335285</v>
      </c>
      <c r="G5" s="98">
        <v>565</v>
      </c>
      <c r="H5" s="92" t="s">
        <v>188</v>
      </c>
      <c r="I5" s="92" t="s">
        <v>1017</v>
      </c>
      <c r="J5" s="92" t="s">
        <v>2704</v>
      </c>
      <c r="K5" s="308">
        <v>0.9257950530035336</v>
      </c>
    </row>
    <row r="6" spans="1:11" x14ac:dyDescent="0.2">
      <c r="A6" s="92" t="s">
        <v>2181</v>
      </c>
      <c r="B6" s="92" t="s">
        <v>2036</v>
      </c>
      <c r="C6" s="92">
        <v>32120</v>
      </c>
      <c r="D6" s="92" t="s">
        <v>2077</v>
      </c>
      <c r="E6" s="93">
        <v>0.50339100833053507</v>
      </c>
      <c r="F6" s="98">
        <v>170.02759427498663</v>
      </c>
      <c r="G6" s="98">
        <v>165</v>
      </c>
      <c r="H6" s="92" t="s">
        <v>187</v>
      </c>
      <c r="I6" s="92" t="s">
        <v>1016</v>
      </c>
      <c r="J6" s="92" t="s">
        <v>2705</v>
      </c>
      <c r="K6" s="308">
        <v>0.91428571428571426</v>
      </c>
    </row>
    <row r="7" spans="1:11" x14ac:dyDescent="0.2">
      <c r="A7" s="92" t="s">
        <v>2181</v>
      </c>
      <c r="B7" s="92" t="s">
        <v>1974</v>
      </c>
      <c r="C7" s="92">
        <v>69109</v>
      </c>
      <c r="D7" s="92" t="s">
        <v>2764</v>
      </c>
      <c r="E7" s="93">
        <v>0.47957101577702105</v>
      </c>
      <c r="F7" s="98">
        <v>390.03980844830318</v>
      </c>
      <c r="G7" s="98">
        <v>250</v>
      </c>
      <c r="H7" s="92" t="s">
        <v>188</v>
      </c>
      <c r="I7" s="92" t="s">
        <v>1017</v>
      </c>
      <c r="J7" s="92" t="s">
        <v>2704</v>
      </c>
      <c r="K7" s="308">
        <v>0.89473684210526316</v>
      </c>
    </row>
    <row r="8" spans="1:11" x14ac:dyDescent="0.2">
      <c r="A8" s="92" t="s">
        <v>2181</v>
      </c>
      <c r="B8" s="92" t="s">
        <v>1974</v>
      </c>
      <c r="C8" s="92">
        <v>69102</v>
      </c>
      <c r="D8" s="92" t="s">
        <v>2000</v>
      </c>
      <c r="E8" s="93">
        <v>0.45827985457977133</v>
      </c>
      <c r="F8" s="98">
        <v>455.07416892214718</v>
      </c>
      <c r="G8" s="98">
        <v>265</v>
      </c>
      <c r="H8" s="92" t="s">
        <v>188</v>
      </c>
      <c r="I8" s="92" t="s">
        <v>1017</v>
      </c>
      <c r="J8" s="92" t="s">
        <v>2704</v>
      </c>
      <c r="K8" s="308">
        <v>0.84615384615384615</v>
      </c>
    </row>
    <row r="9" spans="1:11" x14ac:dyDescent="0.2">
      <c r="A9" s="92" t="s">
        <v>2181</v>
      </c>
      <c r="B9" s="92" t="s">
        <v>1981</v>
      </c>
      <c r="C9" s="92">
        <v>46480</v>
      </c>
      <c r="D9" s="92" t="s">
        <v>2071</v>
      </c>
      <c r="E9" s="93">
        <v>0.41270677913418757</v>
      </c>
      <c r="F9" s="98">
        <v>170.06267124850206</v>
      </c>
      <c r="G9" s="98">
        <v>150</v>
      </c>
      <c r="H9" s="92" t="s">
        <v>187</v>
      </c>
      <c r="I9" s="92" t="s">
        <v>1016</v>
      </c>
      <c r="J9" s="92" t="s">
        <v>2705</v>
      </c>
      <c r="K9" s="308">
        <v>0.88571428571428568</v>
      </c>
    </row>
    <row r="10" spans="1:11" x14ac:dyDescent="0.2">
      <c r="A10" s="92" t="s">
        <v>2181</v>
      </c>
      <c r="B10" s="92" t="s">
        <v>1975</v>
      </c>
      <c r="C10" s="92">
        <v>62012</v>
      </c>
      <c r="D10" s="92" t="s">
        <v>1979</v>
      </c>
      <c r="E10" s="93">
        <v>0.31260250674654105</v>
      </c>
      <c r="F10" s="98">
        <v>685.01180440026258</v>
      </c>
      <c r="G10" s="98">
        <v>270</v>
      </c>
      <c r="H10" s="92" t="s">
        <v>188</v>
      </c>
      <c r="I10" s="92" t="s">
        <v>1017</v>
      </c>
      <c r="J10" s="92" t="s">
        <v>2704</v>
      </c>
      <c r="K10" s="308">
        <v>0.875</v>
      </c>
    </row>
    <row r="11" spans="1:11" x14ac:dyDescent="0.2">
      <c r="A11" s="92" t="s">
        <v>2181</v>
      </c>
      <c r="B11" s="92" t="s">
        <v>1976</v>
      </c>
      <c r="C11" s="92">
        <v>78200</v>
      </c>
      <c r="D11" s="92" t="s">
        <v>2007</v>
      </c>
      <c r="E11" s="93">
        <v>0.31076504365436197</v>
      </c>
      <c r="F11" s="98">
        <v>280.01040079281489</v>
      </c>
      <c r="G11" s="98">
        <v>170</v>
      </c>
      <c r="H11" s="92" t="s">
        <v>188</v>
      </c>
      <c r="I11" s="92" t="s">
        <v>1017</v>
      </c>
      <c r="J11" s="92" t="s">
        <v>2704</v>
      </c>
      <c r="K11" s="308">
        <v>0.67796610169491522</v>
      </c>
    </row>
    <row r="12" spans="1:11" x14ac:dyDescent="0.2">
      <c r="A12" s="92" t="s">
        <v>2181</v>
      </c>
      <c r="B12" s="92" t="s">
        <v>1981</v>
      </c>
      <c r="C12" s="92">
        <v>47770</v>
      </c>
      <c r="D12" s="92" t="s">
        <v>2027</v>
      </c>
      <c r="E12" s="93">
        <v>0.29771896719483248</v>
      </c>
      <c r="F12" s="98">
        <v>175.00431508539222</v>
      </c>
      <c r="G12" s="98">
        <v>130</v>
      </c>
      <c r="H12" s="92" t="s">
        <v>187</v>
      </c>
      <c r="I12" s="92" t="s">
        <v>1016</v>
      </c>
      <c r="J12" s="92" t="s">
        <v>2705</v>
      </c>
      <c r="K12" s="308">
        <v>0.94444444444444442</v>
      </c>
    </row>
    <row r="13" spans="1:11" x14ac:dyDescent="0.2">
      <c r="A13" s="92" t="s">
        <v>2181</v>
      </c>
      <c r="B13" s="92" t="s">
        <v>1981</v>
      </c>
      <c r="C13" s="92">
        <v>47910</v>
      </c>
      <c r="D13" s="92" t="s">
        <v>1989</v>
      </c>
      <c r="E13" s="93">
        <v>0.27663713313023258</v>
      </c>
      <c r="F13" s="98">
        <v>420.0504289795328</v>
      </c>
      <c r="G13" s="98">
        <v>175</v>
      </c>
      <c r="H13" s="92" t="s">
        <v>188</v>
      </c>
      <c r="I13" s="92" t="s">
        <v>1017</v>
      </c>
      <c r="J13" s="92" t="s">
        <v>2705</v>
      </c>
      <c r="K13" s="308">
        <v>0.94117647058823528</v>
      </c>
    </row>
    <row r="14" spans="1:11" x14ac:dyDescent="0.2">
      <c r="A14" s="92" t="s">
        <v>2181</v>
      </c>
      <c r="B14" s="92" t="s">
        <v>1974</v>
      </c>
      <c r="C14" s="92">
        <v>73110</v>
      </c>
      <c r="D14" s="92" t="s">
        <v>1990</v>
      </c>
      <c r="E14" s="93">
        <v>0.17080254298265335</v>
      </c>
      <c r="F14" s="98">
        <v>535.01753362524698</v>
      </c>
      <c r="G14" s="98">
        <v>160</v>
      </c>
      <c r="H14" s="92" t="s">
        <v>188</v>
      </c>
      <c r="I14" s="92" t="s">
        <v>1017</v>
      </c>
      <c r="J14" s="92" t="s">
        <v>2704</v>
      </c>
      <c r="K14" s="308">
        <v>0.7009345794392523</v>
      </c>
    </row>
    <row r="15" spans="1:11" x14ac:dyDescent="0.2">
      <c r="A15" s="92" t="s">
        <v>2181</v>
      </c>
      <c r="B15" s="92" t="s">
        <v>1975</v>
      </c>
      <c r="C15" s="92">
        <v>62090</v>
      </c>
      <c r="D15" s="92" t="s">
        <v>2753</v>
      </c>
      <c r="E15" s="93">
        <v>0.16228806710847166</v>
      </c>
      <c r="F15" s="98">
        <v>280.01754601774081</v>
      </c>
      <c r="G15" s="98">
        <v>125</v>
      </c>
      <c r="H15" s="92" t="s">
        <v>188</v>
      </c>
      <c r="I15" s="92" t="s">
        <v>1017</v>
      </c>
      <c r="J15" s="92" t="s">
        <v>2704</v>
      </c>
      <c r="K15" s="308">
        <v>0.78947368421052633</v>
      </c>
    </row>
    <row r="16" spans="1:11" x14ac:dyDescent="0.2">
      <c r="A16" s="92" t="s">
        <v>2181</v>
      </c>
      <c r="B16" s="92" t="s">
        <v>1988</v>
      </c>
      <c r="C16" s="92">
        <v>90010</v>
      </c>
      <c r="D16" s="92" t="s">
        <v>1996</v>
      </c>
      <c r="E16" s="93">
        <v>0.1520950576903807</v>
      </c>
      <c r="F16" s="98">
        <v>540.08624740952018</v>
      </c>
      <c r="G16" s="98">
        <v>170</v>
      </c>
      <c r="H16" s="92" t="s">
        <v>188</v>
      </c>
      <c r="I16" s="92" t="s">
        <v>1017</v>
      </c>
      <c r="J16" s="92" t="s">
        <v>2705</v>
      </c>
      <c r="K16" s="308">
        <v>0.91666666666666663</v>
      </c>
    </row>
    <row r="17" spans="1:11" x14ac:dyDescent="0.2">
      <c r="A17" s="92" t="s">
        <v>2181</v>
      </c>
      <c r="B17" s="92" t="s">
        <v>1982</v>
      </c>
      <c r="C17" s="92">
        <v>56210</v>
      </c>
      <c r="D17" s="92" t="s">
        <v>2008</v>
      </c>
      <c r="E17" s="93">
        <v>0.14726161725364181</v>
      </c>
      <c r="F17" s="98">
        <v>275.07714072883232</v>
      </c>
      <c r="G17" s="98">
        <v>120</v>
      </c>
      <c r="H17" s="92" t="s">
        <v>188</v>
      </c>
      <c r="I17" s="92" t="s">
        <v>1017</v>
      </c>
      <c r="J17" s="92" t="s">
        <v>2705</v>
      </c>
      <c r="K17" s="308">
        <v>0.8035714285714286</v>
      </c>
    </row>
    <row r="18" spans="1:11" x14ac:dyDescent="0.2">
      <c r="A18" s="92" t="s">
        <v>2181</v>
      </c>
      <c r="B18" s="92" t="s">
        <v>1974</v>
      </c>
      <c r="C18" s="92">
        <v>74909</v>
      </c>
      <c r="D18" s="92" t="s">
        <v>2759</v>
      </c>
      <c r="E18" s="93">
        <v>0.13301332544689828</v>
      </c>
      <c r="F18" s="98">
        <v>520.09124286760982</v>
      </c>
      <c r="G18" s="98">
        <v>165</v>
      </c>
      <c r="H18" s="92" t="s">
        <v>188</v>
      </c>
      <c r="I18" s="92" t="s">
        <v>1017</v>
      </c>
      <c r="J18" s="92" t="s">
        <v>2704</v>
      </c>
      <c r="K18" s="308">
        <v>0.91588785046728971</v>
      </c>
    </row>
    <row r="19" spans="1:11" x14ac:dyDescent="0.2">
      <c r="A19" s="92" t="s">
        <v>2181</v>
      </c>
      <c r="B19" s="92" t="s">
        <v>1976</v>
      </c>
      <c r="C19" s="92">
        <v>82110</v>
      </c>
      <c r="D19" s="92" t="s">
        <v>2014</v>
      </c>
      <c r="E19" s="93">
        <v>0.10616301986003077</v>
      </c>
      <c r="F19" s="98">
        <v>60.035362813861333</v>
      </c>
      <c r="G19" s="98">
        <v>45</v>
      </c>
      <c r="H19" s="92" t="s">
        <v>188</v>
      </c>
      <c r="I19" s="92" t="s">
        <v>1017</v>
      </c>
      <c r="J19" s="92" t="s">
        <v>2705</v>
      </c>
      <c r="K19" s="308">
        <v>0.73333333333333328</v>
      </c>
    </row>
    <row r="20" spans="1:11" x14ac:dyDescent="0.2">
      <c r="A20" s="92" t="s">
        <v>2181</v>
      </c>
      <c r="B20" s="92" t="s">
        <v>2003</v>
      </c>
      <c r="C20" s="92">
        <v>49410</v>
      </c>
      <c r="D20" s="92" t="s">
        <v>2002</v>
      </c>
      <c r="E20" s="93">
        <v>0.10448286498138973</v>
      </c>
      <c r="F20" s="98">
        <v>50.023967646419642</v>
      </c>
      <c r="G20" s="98">
        <v>40</v>
      </c>
      <c r="H20" s="92" t="s">
        <v>188</v>
      </c>
      <c r="I20" s="92" t="s">
        <v>1017</v>
      </c>
      <c r="J20" s="92" t="s">
        <v>2705</v>
      </c>
      <c r="K20" s="308">
        <v>1</v>
      </c>
    </row>
    <row r="21" spans="1:11" x14ac:dyDescent="0.2">
      <c r="A21" s="94" t="s">
        <v>2181</v>
      </c>
      <c r="B21" s="94" t="s">
        <v>2005</v>
      </c>
      <c r="C21" s="94">
        <v>85421</v>
      </c>
      <c r="D21" s="94" t="s">
        <v>2084</v>
      </c>
      <c r="E21" s="95">
        <v>0.10053152706384894</v>
      </c>
      <c r="F21" s="99">
        <v>95.026708848702341</v>
      </c>
      <c r="G21" s="99">
        <v>45</v>
      </c>
      <c r="H21" s="94" t="s">
        <v>188</v>
      </c>
      <c r="I21" s="94" t="s">
        <v>1017</v>
      </c>
      <c r="J21" s="94" t="s">
        <v>2705</v>
      </c>
      <c r="K21" s="309">
        <v>0.23809523809523808</v>
      </c>
    </row>
    <row r="22" spans="1:11" x14ac:dyDescent="0.2">
      <c r="A22" s="87" t="s">
        <v>2193</v>
      </c>
      <c r="B22" s="87" t="s">
        <v>1974</v>
      </c>
      <c r="C22" s="87">
        <v>69101</v>
      </c>
      <c r="D22" s="87" t="s">
        <v>1984</v>
      </c>
      <c r="E22" s="88">
        <v>1.132165110640488</v>
      </c>
      <c r="F22" s="53">
        <v>635.0744664210747</v>
      </c>
      <c r="G22" s="53">
        <v>625</v>
      </c>
      <c r="H22" s="87" t="s">
        <v>945</v>
      </c>
      <c r="I22" s="87" t="s">
        <v>1378</v>
      </c>
      <c r="J22" s="87" t="s">
        <v>2704</v>
      </c>
      <c r="K22" s="310">
        <v>0.96923076923076923</v>
      </c>
    </row>
    <row r="23" spans="1:11" x14ac:dyDescent="0.2">
      <c r="A23" s="21" t="s">
        <v>2193</v>
      </c>
      <c r="B23" s="21" t="s">
        <v>1974</v>
      </c>
      <c r="C23" s="21">
        <v>70229</v>
      </c>
      <c r="D23" s="21" t="s">
        <v>2725</v>
      </c>
      <c r="E23" s="28">
        <v>0.72014219834272841</v>
      </c>
      <c r="F23" s="26">
        <v>4740.0465887699111</v>
      </c>
      <c r="G23" s="26">
        <v>1235</v>
      </c>
      <c r="H23" s="21" t="s">
        <v>940</v>
      </c>
      <c r="I23" s="21" t="s">
        <v>1373</v>
      </c>
      <c r="J23" s="21" t="s">
        <v>2704</v>
      </c>
      <c r="K23" s="311">
        <v>0.89229144667370641</v>
      </c>
    </row>
    <row r="24" spans="1:11" x14ac:dyDescent="0.2">
      <c r="A24" s="21" t="s">
        <v>2193</v>
      </c>
      <c r="B24" s="21" t="s">
        <v>1977</v>
      </c>
      <c r="C24" s="21">
        <v>68209</v>
      </c>
      <c r="D24" s="21" t="s">
        <v>2726</v>
      </c>
      <c r="E24" s="28">
        <v>0.62711920418773526</v>
      </c>
      <c r="F24" s="26">
        <v>2535.0966264210088</v>
      </c>
      <c r="G24" s="26">
        <v>645</v>
      </c>
      <c r="H24" s="21" t="s">
        <v>945</v>
      </c>
      <c r="I24" s="21" t="s">
        <v>1378</v>
      </c>
      <c r="J24" s="21" t="s">
        <v>2705</v>
      </c>
      <c r="K24" s="311">
        <v>0.89920948616600793</v>
      </c>
    </row>
    <row r="25" spans="1:11" x14ac:dyDescent="0.2">
      <c r="A25" s="21" t="s">
        <v>2193</v>
      </c>
      <c r="B25" s="21" t="s">
        <v>1978</v>
      </c>
      <c r="C25" s="21">
        <v>41100</v>
      </c>
      <c r="D25" s="21" t="s">
        <v>1980</v>
      </c>
      <c r="E25" s="28">
        <v>0.6067013209987141</v>
      </c>
      <c r="F25" s="26">
        <v>2130.0802790613525</v>
      </c>
      <c r="G25" s="26">
        <v>690</v>
      </c>
      <c r="H25" s="21" t="s">
        <v>940</v>
      </c>
      <c r="I25" s="21" t="s">
        <v>1373</v>
      </c>
      <c r="J25" s="21" t="s">
        <v>2705</v>
      </c>
      <c r="K25" s="311">
        <v>0.93882352941176472</v>
      </c>
    </row>
    <row r="26" spans="1:11" x14ac:dyDescent="0.2">
      <c r="A26" s="21" t="s">
        <v>2193</v>
      </c>
      <c r="B26" s="21" t="s">
        <v>1975</v>
      </c>
      <c r="C26" s="21">
        <v>59111</v>
      </c>
      <c r="D26" s="21" t="s">
        <v>1997</v>
      </c>
      <c r="E26" s="28">
        <v>0.59680837104464846</v>
      </c>
      <c r="F26" s="26">
        <v>785.09015363506444</v>
      </c>
      <c r="G26" s="26">
        <v>515</v>
      </c>
      <c r="H26" s="21" t="s">
        <v>940</v>
      </c>
      <c r="I26" s="21" t="s">
        <v>1373</v>
      </c>
      <c r="J26" s="21" t="s">
        <v>2704</v>
      </c>
      <c r="K26" s="311">
        <v>0.89808917197452232</v>
      </c>
    </row>
    <row r="27" spans="1:11" x14ac:dyDescent="0.2">
      <c r="A27" s="21" t="s">
        <v>2193</v>
      </c>
      <c r="B27" s="21" t="s">
        <v>1988</v>
      </c>
      <c r="C27" s="21">
        <v>90010</v>
      </c>
      <c r="D27" s="21" t="s">
        <v>1996</v>
      </c>
      <c r="E27" s="28">
        <v>0.54822247572054106</v>
      </c>
      <c r="F27" s="26">
        <v>1040.0081172881376</v>
      </c>
      <c r="G27" s="26">
        <v>545</v>
      </c>
      <c r="H27" s="21" t="s">
        <v>940</v>
      </c>
      <c r="I27" s="21" t="s">
        <v>1373</v>
      </c>
      <c r="J27" s="21" t="s">
        <v>2705</v>
      </c>
      <c r="K27" s="311">
        <v>0.919047619047619</v>
      </c>
    </row>
    <row r="28" spans="1:11" x14ac:dyDescent="0.2">
      <c r="A28" s="21" t="s">
        <v>2193</v>
      </c>
      <c r="B28" s="21" t="s">
        <v>1976</v>
      </c>
      <c r="C28" s="21">
        <v>82990</v>
      </c>
      <c r="D28" s="21" t="s">
        <v>2727</v>
      </c>
      <c r="E28" s="28">
        <v>0.40234420370170249</v>
      </c>
      <c r="F28" s="26">
        <v>2635.0601968224005</v>
      </c>
      <c r="G28" s="26">
        <v>635</v>
      </c>
      <c r="H28" s="21" t="s">
        <v>940</v>
      </c>
      <c r="I28" s="21" t="s">
        <v>1373</v>
      </c>
      <c r="J28" s="21" t="s">
        <v>2705</v>
      </c>
      <c r="K28" s="311">
        <v>0.88994307400379502</v>
      </c>
    </row>
    <row r="29" spans="1:11" x14ac:dyDescent="0.2">
      <c r="A29" s="21" t="s">
        <v>2193</v>
      </c>
      <c r="B29" s="21" t="s">
        <v>1995</v>
      </c>
      <c r="C29" s="21">
        <v>66190</v>
      </c>
      <c r="D29" s="21" t="s">
        <v>2728</v>
      </c>
      <c r="E29" s="28">
        <v>0.36736356201952769</v>
      </c>
      <c r="F29" s="26">
        <v>1130.0079241638975</v>
      </c>
      <c r="G29" s="26">
        <v>425</v>
      </c>
      <c r="H29" s="21" t="s">
        <v>945</v>
      </c>
      <c r="I29" s="21" t="s">
        <v>1378</v>
      </c>
      <c r="J29" s="21" t="s">
        <v>2704</v>
      </c>
      <c r="K29" s="311">
        <v>0.81497797356828194</v>
      </c>
    </row>
    <row r="30" spans="1:11" x14ac:dyDescent="0.2">
      <c r="A30" s="21" t="s">
        <v>2193</v>
      </c>
      <c r="B30" s="21" t="s">
        <v>1995</v>
      </c>
      <c r="C30" s="21">
        <v>66300</v>
      </c>
      <c r="D30" s="21" t="s">
        <v>2026</v>
      </c>
      <c r="E30" s="28">
        <v>0.36677835500656564</v>
      </c>
      <c r="F30" s="26">
        <v>790.08052669988251</v>
      </c>
      <c r="G30" s="26">
        <v>365</v>
      </c>
      <c r="H30" s="21" t="s">
        <v>945</v>
      </c>
      <c r="I30" s="21" t="s">
        <v>1378</v>
      </c>
      <c r="J30" s="21" t="s">
        <v>2704</v>
      </c>
      <c r="K30" s="311">
        <v>0.71250000000000002</v>
      </c>
    </row>
    <row r="31" spans="1:11" x14ac:dyDescent="0.2">
      <c r="A31" s="21" t="s">
        <v>2193</v>
      </c>
      <c r="B31" s="21" t="s">
        <v>1982</v>
      </c>
      <c r="C31" s="21">
        <v>56101</v>
      </c>
      <c r="D31" s="21" t="s">
        <v>2729</v>
      </c>
      <c r="E31" s="28">
        <v>0.32602960723528168</v>
      </c>
      <c r="F31" s="26">
        <v>1310.0865512955534</v>
      </c>
      <c r="G31" s="26">
        <v>390</v>
      </c>
      <c r="H31" s="21" t="s">
        <v>940</v>
      </c>
      <c r="I31" s="21" t="s">
        <v>1373</v>
      </c>
      <c r="J31" s="21" t="s">
        <v>2705</v>
      </c>
      <c r="K31" s="311">
        <v>0.24904214559386972</v>
      </c>
    </row>
    <row r="32" spans="1:11" x14ac:dyDescent="0.2">
      <c r="A32" s="21" t="s">
        <v>2193</v>
      </c>
      <c r="B32" s="21" t="s">
        <v>1981</v>
      </c>
      <c r="C32" s="21">
        <v>47710</v>
      </c>
      <c r="D32" s="21" t="s">
        <v>1998</v>
      </c>
      <c r="E32" s="28">
        <v>0.29105163527570377</v>
      </c>
      <c r="F32" s="26">
        <v>810.09998671830829</v>
      </c>
      <c r="G32" s="26">
        <v>340</v>
      </c>
      <c r="H32" s="21" t="s">
        <v>940</v>
      </c>
      <c r="I32" s="21" t="s">
        <v>1373</v>
      </c>
      <c r="J32" s="21" t="s">
        <v>2705</v>
      </c>
      <c r="K32" s="311">
        <v>0.57763975155279501</v>
      </c>
    </row>
    <row r="33" spans="1:11" x14ac:dyDescent="0.2">
      <c r="A33" s="21" t="s">
        <v>2193</v>
      </c>
      <c r="B33" s="21" t="s">
        <v>1977</v>
      </c>
      <c r="C33" s="21">
        <v>68320</v>
      </c>
      <c r="D33" s="21" t="s">
        <v>1993</v>
      </c>
      <c r="E33" s="28">
        <v>0.26287810950009582</v>
      </c>
      <c r="F33" s="26">
        <v>1195.0708456253196</v>
      </c>
      <c r="G33" s="26">
        <v>345</v>
      </c>
      <c r="H33" s="21" t="s">
        <v>940</v>
      </c>
      <c r="I33" s="21" t="s">
        <v>1373</v>
      </c>
      <c r="J33" s="21" t="s">
        <v>2705</v>
      </c>
      <c r="K33" s="311">
        <v>0.87916666666666665</v>
      </c>
    </row>
    <row r="34" spans="1:11" x14ac:dyDescent="0.2">
      <c r="A34" s="21" t="s">
        <v>2193</v>
      </c>
      <c r="B34" s="21" t="s">
        <v>1975</v>
      </c>
      <c r="C34" s="21">
        <v>59113</v>
      </c>
      <c r="D34" s="21" t="s">
        <v>2004</v>
      </c>
      <c r="E34" s="28">
        <v>0.24991756300505852</v>
      </c>
      <c r="F34" s="26">
        <v>510.06385075983337</v>
      </c>
      <c r="G34" s="26">
        <v>235</v>
      </c>
      <c r="H34" s="21" t="s">
        <v>940</v>
      </c>
      <c r="I34" s="21" t="s">
        <v>1373</v>
      </c>
      <c r="J34" s="21" t="s">
        <v>2704</v>
      </c>
      <c r="K34" s="311">
        <v>0.79411764705882348</v>
      </c>
    </row>
    <row r="35" spans="1:11" x14ac:dyDescent="0.2">
      <c r="A35" s="21" t="s">
        <v>2193</v>
      </c>
      <c r="B35" s="21" t="s">
        <v>1974</v>
      </c>
      <c r="C35" s="21">
        <v>73110</v>
      </c>
      <c r="D35" s="21" t="s">
        <v>1990</v>
      </c>
      <c r="E35" s="28">
        <v>0.2345770915668286</v>
      </c>
      <c r="F35" s="26">
        <v>705.03579146171228</v>
      </c>
      <c r="G35" s="26">
        <v>300</v>
      </c>
      <c r="H35" s="21" t="s">
        <v>940</v>
      </c>
      <c r="I35" s="21" t="s">
        <v>1373</v>
      </c>
      <c r="J35" s="21" t="s">
        <v>2704</v>
      </c>
      <c r="K35" s="311">
        <v>0.72857142857142854</v>
      </c>
    </row>
    <row r="36" spans="1:11" x14ac:dyDescent="0.2">
      <c r="A36" s="21" t="s">
        <v>2193</v>
      </c>
      <c r="B36" s="21" t="s">
        <v>1995</v>
      </c>
      <c r="C36" s="21">
        <v>64209</v>
      </c>
      <c r="D36" s="21" t="s">
        <v>2879</v>
      </c>
      <c r="E36" s="28">
        <v>0.21403189596929278</v>
      </c>
      <c r="F36" s="26">
        <v>565.06896413830884</v>
      </c>
      <c r="G36" s="26">
        <v>235</v>
      </c>
      <c r="H36" s="21" t="s">
        <v>945</v>
      </c>
      <c r="I36" s="21" t="s">
        <v>1378</v>
      </c>
      <c r="J36" s="21" t="s">
        <v>2704</v>
      </c>
      <c r="K36" s="311">
        <v>1</v>
      </c>
    </row>
    <row r="37" spans="1:11" x14ac:dyDescent="0.2">
      <c r="A37" s="21" t="s">
        <v>2193</v>
      </c>
      <c r="B37" s="21" t="s">
        <v>1988</v>
      </c>
      <c r="C37" s="21">
        <v>90030</v>
      </c>
      <c r="D37" s="21" t="s">
        <v>1987</v>
      </c>
      <c r="E37" s="28">
        <v>0.20394365658724672</v>
      </c>
      <c r="F37" s="26">
        <v>775.0200158341695</v>
      </c>
      <c r="G37" s="26">
        <v>305</v>
      </c>
      <c r="H37" s="21" t="s">
        <v>940</v>
      </c>
      <c r="I37" s="21" t="s">
        <v>1373</v>
      </c>
      <c r="J37" s="21" t="s">
        <v>2705</v>
      </c>
      <c r="K37" s="311">
        <v>0.96178343949044587</v>
      </c>
    </row>
    <row r="38" spans="1:11" x14ac:dyDescent="0.2">
      <c r="A38" s="21" t="s">
        <v>2193</v>
      </c>
      <c r="B38" s="21" t="s">
        <v>1981</v>
      </c>
      <c r="C38" s="21">
        <v>47910</v>
      </c>
      <c r="D38" s="21" t="s">
        <v>1989</v>
      </c>
      <c r="E38" s="28">
        <v>0.20254457001121082</v>
      </c>
      <c r="F38" s="26">
        <v>470.06475195713477</v>
      </c>
      <c r="G38" s="26">
        <v>230</v>
      </c>
      <c r="H38" s="21" t="s">
        <v>940</v>
      </c>
      <c r="I38" s="21" t="s">
        <v>1373</v>
      </c>
      <c r="J38" s="21" t="s">
        <v>2705</v>
      </c>
      <c r="K38" s="311">
        <v>0.92708333333333337</v>
      </c>
    </row>
    <row r="39" spans="1:11" x14ac:dyDescent="0.2">
      <c r="A39" s="21" t="s">
        <v>2193</v>
      </c>
      <c r="B39" s="21" t="s">
        <v>1975</v>
      </c>
      <c r="C39" s="21">
        <v>59120</v>
      </c>
      <c r="D39" s="21" t="s">
        <v>2031</v>
      </c>
      <c r="E39" s="28">
        <v>0.19812486501823406</v>
      </c>
      <c r="F39" s="26">
        <v>190.08916385045777</v>
      </c>
      <c r="G39" s="26">
        <v>145</v>
      </c>
      <c r="H39" s="21" t="s">
        <v>940</v>
      </c>
      <c r="I39" s="21" t="s">
        <v>1373</v>
      </c>
      <c r="J39" s="21" t="s">
        <v>2704</v>
      </c>
      <c r="K39" s="311">
        <v>0.7</v>
      </c>
    </row>
    <row r="40" spans="1:11" x14ac:dyDescent="0.2">
      <c r="A40" s="21" t="s">
        <v>2193</v>
      </c>
      <c r="B40" s="21" t="s">
        <v>1977</v>
      </c>
      <c r="C40" s="21">
        <v>68310</v>
      </c>
      <c r="D40" s="21" t="s">
        <v>1983</v>
      </c>
      <c r="E40" s="28">
        <v>0.18543013020481489</v>
      </c>
      <c r="F40" s="26">
        <v>1165.0604244670415</v>
      </c>
      <c r="G40" s="26">
        <v>330</v>
      </c>
      <c r="H40" s="21" t="s">
        <v>940</v>
      </c>
      <c r="I40" s="21" t="s">
        <v>1373</v>
      </c>
      <c r="J40" s="21" t="s">
        <v>2705</v>
      </c>
      <c r="K40" s="311">
        <v>0.85470085470085466</v>
      </c>
    </row>
    <row r="41" spans="1:11" x14ac:dyDescent="0.2">
      <c r="A41" s="16" t="s">
        <v>2193</v>
      </c>
      <c r="B41" s="16" t="s">
        <v>2029</v>
      </c>
      <c r="C41" s="16">
        <v>35110</v>
      </c>
      <c r="D41" s="16" t="s">
        <v>2028</v>
      </c>
      <c r="E41" s="89">
        <v>0.18315283387334408</v>
      </c>
      <c r="F41" s="17">
        <v>395.01705978352913</v>
      </c>
      <c r="G41" s="17">
        <v>160</v>
      </c>
      <c r="H41" s="16" t="s">
        <v>940</v>
      </c>
      <c r="I41" s="16" t="s">
        <v>1373</v>
      </c>
      <c r="J41" s="16" t="s">
        <v>2705</v>
      </c>
      <c r="K41" s="79">
        <v>0.92405063291139244</v>
      </c>
    </row>
    <row r="42" spans="1:11" x14ac:dyDescent="0.2">
      <c r="A42" s="90" t="s">
        <v>2192</v>
      </c>
      <c r="B42" s="90" t="s">
        <v>1981</v>
      </c>
      <c r="C42" s="90">
        <v>46310</v>
      </c>
      <c r="D42" s="90" t="s">
        <v>2069</v>
      </c>
      <c r="E42" s="91">
        <v>0.39162085610246083</v>
      </c>
      <c r="F42" s="97">
        <v>80.027099946745025</v>
      </c>
      <c r="G42" s="97">
        <v>70</v>
      </c>
      <c r="H42" s="90" t="s">
        <v>892</v>
      </c>
      <c r="I42" s="90" t="s">
        <v>1325</v>
      </c>
      <c r="J42" s="90" t="s">
        <v>2705</v>
      </c>
      <c r="K42" s="307">
        <v>0.5625</v>
      </c>
    </row>
    <row r="43" spans="1:11" x14ac:dyDescent="0.2">
      <c r="A43" s="92" t="s">
        <v>2192</v>
      </c>
      <c r="B43" s="92" t="s">
        <v>1981</v>
      </c>
      <c r="C43" s="92">
        <v>46220</v>
      </c>
      <c r="D43" s="92" t="s">
        <v>2118</v>
      </c>
      <c r="E43" s="93">
        <v>9.5601778989699016E-2</v>
      </c>
      <c r="F43" s="98">
        <v>15.054451005392545</v>
      </c>
      <c r="G43" s="98">
        <v>15</v>
      </c>
      <c r="H43" s="92" t="s">
        <v>892</v>
      </c>
      <c r="I43" s="92" t="s">
        <v>1325</v>
      </c>
      <c r="J43" s="92" t="s">
        <v>2705</v>
      </c>
      <c r="K43" s="308">
        <v>1</v>
      </c>
    </row>
    <row r="44" spans="1:11" x14ac:dyDescent="0.2">
      <c r="A44" s="92" t="s">
        <v>2192</v>
      </c>
      <c r="B44" s="92" t="s">
        <v>2058</v>
      </c>
      <c r="C44" s="92">
        <v>84240</v>
      </c>
      <c r="D44" s="92" t="s">
        <v>2076</v>
      </c>
      <c r="E44" s="93">
        <v>6.3906951610745708E-2</v>
      </c>
      <c r="F44" s="98">
        <v>10.009595254544184</v>
      </c>
      <c r="G44" s="98">
        <v>10</v>
      </c>
      <c r="H44" s="92" t="s">
        <v>900</v>
      </c>
      <c r="I44" s="92" t="s">
        <v>1333</v>
      </c>
      <c r="J44" s="92" t="s">
        <v>2705</v>
      </c>
      <c r="K44" s="308">
        <v>0.25</v>
      </c>
    </row>
    <row r="45" spans="1:11" x14ac:dyDescent="0.2">
      <c r="A45" s="92" t="s">
        <v>2192</v>
      </c>
      <c r="B45" s="92" t="s">
        <v>1981</v>
      </c>
      <c r="C45" s="92">
        <v>47210</v>
      </c>
      <c r="D45" s="92" t="s">
        <v>2093</v>
      </c>
      <c r="E45" s="93">
        <v>6.3538137958890351E-2</v>
      </c>
      <c r="F45" s="98">
        <v>10.066888070244968</v>
      </c>
      <c r="G45" s="98">
        <v>10</v>
      </c>
      <c r="H45" s="92" t="s">
        <v>892</v>
      </c>
      <c r="I45" s="92" t="s">
        <v>1325</v>
      </c>
      <c r="J45" s="92" t="s">
        <v>2705</v>
      </c>
      <c r="K45" s="308">
        <v>0.75</v>
      </c>
    </row>
    <row r="46" spans="1:11" x14ac:dyDescent="0.2">
      <c r="A46" s="92" t="s">
        <v>2192</v>
      </c>
      <c r="B46" s="92" t="s">
        <v>1978</v>
      </c>
      <c r="C46" s="92">
        <v>43991</v>
      </c>
      <c r="D46" s="92" t="s">
        <v>2074</v>
      </c>
      <c r="E46" s="93">
        <v>6.3536454669083836E-2</v>
      </c>
      <c r="F46" s="98">
        <v>10.067151051507649</v>
      </c>
      <c r="G46" s="98">
        <v>10</v>
      </c>
      <c r="H46" s="92" t="s">
        <v>892</v>
      </c>
      <c r="I46" s="92" t="s">
        <v>1325</v>
      </c>
      <c r="J46" s="92" t="s">
        <v>2705</v>
      </c>
      <c r="K46" s="308">
        <v>1</v>
      </c>
    </row>
    <row r="47" spans="1:11" x14ac:dyDescent="0.2">
      <c r="A47" s="92" t="s">
        <v>2192</v>
      </c>
      <c r="B47" s="92" t="s">
        <v>2003</v>
      </c>
      <c r="C47" s="92">
        <v>52103</v>
      </c>
      <c r="D47" s="92" t="s">
        <v>2730</v>
      </c>
      <c r="E47" s="93">
        <v>6.334960106447371E-2</v>
      </c>
      <c r="F47" s="98">
        <v>10.096428351618776</v>
      </c>
      <c r="G47" s="98">
        <v>10</v>
      </c>
      <c r="H47" s="92" t="s">
        <v>892</v>
      </c>
      <c r="I47" s="92" t="s">
        <v>1325</v>
      </c>
      <c r="J47" s="92" t="s">
        <v>2705</v>
      </c>
      <c r="K47" s="308">
        <v>1</v>
      </c>
    </row>
    <row r="48" spans="1:11" x14ac:dyDescent="0.2">
      <c r="A48" s="92" t="s">
        <v>2192</v>
      </c>
      <c r="B48" s="92" t="s">
        <v>1988</v>
      </c>
      <c r="C48" s="92">
        <v>93130</v>
      </c>
      <c r="D48" s="92" t="s">
        <v>2062</v>
      </c>
      <c r="E48" s="93">
        <v>5.1731971687219505E-2</v>
      </c>
      <c r="F48" s="98">
        <v>15.023983420539004</v>
      </c>
      <c r="G48" s="98">
        <v>10</v>
      </c>
      <c r="H48" s="92" t="s">
        <v>900</v>
      </c>
      <c r="I48" s="92" t="s">
        <v>1333</v>
      </c>
      <c r="J48" s="92" t="s">
        <v>2705</v>
      </c>
      <c r="K48" s="308">
        <v>0.75</v>
      </c>
    </row>
    <row r="49" spans="1:11" x14ac:dyDescent="0.2">
      <c r="A49" s="92" t="s">
        <v>2192</v>
      </c>
      <c r="B49" s="92" t="s">
        <v>1981</v>
      </c>
      <c r="C49" s="92">
        <v>46390</v>
      </c>
      <c r="D49" s="92" t="s">
        <v>2050</v>
      </c>
      <c r="E49" s="93">
        <v>5.1606781610517502E-2</v>
      </c>
      <c r="F49" s="98">
        <v>15.059504055464259</v>
      </c>
      <c r="G49" s="98">
        <v>10</v>
      </c>
      <c r="H49" s="92" t="s">
        <v>892</v>
      </c>
      <c r="I49" s="92" t="s">
        <v>1325</v>
      </c>
      <c r="J49" s="92" t="s">
        <v>2705</v>
      </c>
      <c r="K49" s="308">
        <v>0.6</v>
      </c>
    </row>
    <row r="50" spans="1:11" x14ac:dyDescent="0.2">
      <c r="A50" s="92" t="s">
        <v>2192</v>
      </c>
      <c r="B50" s="92" t="s">
        <v>1982</v>
      </c>
      <c r="C50" s="92">
        <v>56101</v>
      </c>
      <c r="D50" s="92" t="s">
        <v>2729</v>
      </c>
      <c r="E50" s="93">
        <v>5.0023637175641102E-2</v>
      </c>
      <c r="F50" s="98">
        <v>250.00234749979319</v>
      </c>
      <c r="G50" s="98">
        <v>30</v>
      </c>
      <c r="H50" s="92" t="s">
        <v>898</v>
      </c>
      <c r="I50" s="92" t="s">
        <v>1331</v>
      </c>
      <c r="J50" s="92" t="s">
        <v>2705</v>
      </c>
      <c r="K50" s="308">
        <v>0.53846153846153844</v>
      </c>
    </row>
    <row r="51" spans="1:11" x14ac:dyDescent="0.2">
      <c r="A51" s="92" t="s">
        <v>2192</v>
      </c>
      <c r="B51" s="92" t="s">
        <v>1975</v>
      </c>
      <c r="C51" s="92">
        <v>61900</v>
      </c>
      <c r="D51" s="92" t="s">
        <v>2034</v>
      </c>
      <c r="E51" s="93">
        <v>4.5132760259709526E-2</v>
      </c>
      <c r="F51" s="98">
        <v>20.020834702501123</v>
      </c>
      <c r="G51" s="98">
        <v>10</v>
      </c>
      <c r="H51" s="92" t="s">
        <v>904</v>
      </c>
      <c r="I51" s="92" t="s">
        <v>1337</v>
      </c>
      <c r="J51" s="92" t="s">
        <v>2704</v>
      </c>
      <c r="K51" s="308">
        <v>1</v>
      </c>
    </row>
    <row r="52" spans="1:11" x14ac:dyDescent="0.2">
      <c r="A52" s="92" t="s">
        <v>2192</v>
      </c>
      <c r="B52" s="92" t="s">
        <v>1976</v>
      </c>
      <c r="C52" s="92">
        <v>79120</v>
      </c>
      <c r="D52" s="92" t="s">
        <v>2072</v>
      </c>
      <c r="E52" s="93">
        <v>4.4996378462125793E-2</v>
      </c>
      <c r="F52" s="98">
        <v>20.079192971620202</v>
      </c>
      <c r="G52" s="98">
        <v>10</v>
      </c>
      <c r="H52" s="92" t="s">
        <v>900</v>
      </c>
      <c r="I52" s="92" t="s">
        <v>1333</v>
      </c>
      <c r="J52" s="92" t="s">
        <v>2705</v>
      </c>
      <c r="K52" s="308">
        <v>0.7142857142857143</v>
      </c>
    </row>
    <row r="53" spans="1:11" x14ac:dyDescent="0.2">
      <c r="A53" s="92" t="s">
        <v>2192</v>
      </c>
      <c r="B53" s="92" t="s">
        <v>1981</v>
      </c>
      <c r="C53" s="92">
        <v>46342</v>
      </c>
      <c r="D53" s="92" t="s">
        <v>2063</v>
      </c>
      <c r="E53" s="93">
        <v>4.4981041443364719E-2</v>
      </c>
      <c r="F53" s="98">
        <v>20.085776617377441</v>
      </c>
      <c r="G53" s="98">
        <v>10</v>
      </c>
      <c r="H53" s="92" t="s">
        <v>894</v>
      </c>
      <c r="I53" s="92" t="s">
        <v>1327</v>
      </c>
      <c r="J53" s="92" t="s">
        <v>2705</v>
      </c>
      <c r="K53" s="308">
        <v>0.77777777777777779</v>
      </c>
    </row>
    <row r="54" spans="1:11" x14ac:dyDescent="0.2">
      <c r="A54" s="92" t="s">
        <v>2192</v>
      </c>
      <c r="B54" s="92" t="s">
        <v>1981</v>
      </c>
      <c r="C54" s="92">
        <v>47710</v>
      </c>
      <c r="D54" s="92" t="s">
        <v>1998</v>
      </c>
      <c r="E54" s="93">
        <v>3.8691902562630269E-2</v>
      </c>
      <c r="F54" s="98">
        <v>160.03138596048134</v>
      </c>
      <c r="G54" s="98">
        <v>20</v>
      </c>
      <c r="H54" s="92" t="s">
        <v>908</v>
      </c>
      <c r="I54" s="92" t="s">
        <v>1341</v>
      </c>
      <c r="J54" s="92" t="s">
        <v>2705</v>
      </c>
      <c r="K54" s="308">
        <v>0.75</v>
      </c>
    </row>
    <row r="55" spans="1:11" x14ac:dyDescent="0.2">
      <c r="A55" s="92" t="s">
        <v>2192</v>
      </c>
      <c r="B55" s="92" t="s">
        <v>1986</v>
      </c>
      <c r="C55" s="92">
        <v>96020</v>
      </c>
      <c r="D55" s="92" t="s">
        <v>1985</v>
      </c>
      <c r="E55" s="93">
        <v>3.8021237085829281E-2</v>
      </c>
      <c r="F55" s="98">
        <v>200.0431417862097</v>
      </c>
      <c r="G55" s="98">
        <v>30</v>
      </c>
      <c r="H55" s="92" t="s">
        <v>900</v>
      </c>
      <c r="I55" s="92" t="s">
        <v>1333</v>
      </c>
      <c r="J55" s="92" t="s">
        <v>2705</v>
      </c>
      <c r="K55" s="308">
        <v>0.90697674418604646</v>
      </c>
    </row>
    <row r="56" spans="1:11" x14ac:dyDescent="0.2">
      <c r="A56" s="92" t="s">
        <v>2192</v>
      </c>
      <c r="B56" s="92" t="s">
        <v>1975</v>
      </c>
      <c r="C56" s="92">
        <v>59200</v>
      </c>
      <c r="D56" s="92" t="s">
        <v>2023</v>
      </c>
      <c r="E56" s="93">
        <v>3.7736271513175761E-2</v>
      </c>
      <c r="F56" s="98">
        <v>45.017151792847478</v>
      </c>
      <c r="G56" s="98">
        <v>10</v>
      </c>
      <c r="H56" s="92" t="s">
        <v>900</v>
      </c>
      <c r="I56" s="92" t="s">
        <v>1333</v>
      </c>
      <c r="J56" s="92" t="s">
        <v>2704</v>
      </c>
      <c r="K56" s="308">
        <v>0.92307692307692313</v>
      </c>
    </row>
    <row r="57" spans="1:11" x14ac:dyDescent="0.2">
      <c r="A57" s="92" t="s">
        <v>2192</v>
      </c>
      <c r="B57" s="92" t="s">
        <v>1981</v>
      </c>
      <c r="C57" s="92">
        <v>47640</v>
      </c>
      <c r="D57" s="92" t="s">
        <v>2731</v>
      </c>
      <c r="E57" s="93">
        <v>3.7342951498641495E-2</v>
      </c>
      <c r="F57" s="98">
        <v>30.064017391199545</v>
      </c>
      <c r="G57" s="98">
        <v>10</v>
      </c>
      <c r="H57" s="92" t="s">
        <v>908</v>
      </c>
      <c r="I57" s="92" t="s">
        <v>1341</v>
      </c>
      <c r="J57" s="92" t="s">
        <v>2705</v>
      </c>
      <c r="K57" s="308">
        <v>0.77777777777777779</v>
      </c>
    </row>
    <row r="58" spans="1:11" x14ac:dyDescent="0.2">
      <c r="A58" s="92" t="s">
        <v>2192</v>
      </c>
      <c r="B58" s="92" t="s">
        <v>1981</v>
      </c>
      <c r="C58" s="92">
        <v>47750</v>
      </c>
      <c r="D58" s="92" t="s">
        <v>2043</v>
      </c>
      <c r="E58" s="93">
        <v>3.730673699359293E-2</v>
      </c>
      <c r="F58" s="98">
        <v>30.09123985077785</v>
      </c>
      <c r="G58" s="98">
        <v>10</v>
      </c>
      <c r="H58" s="92" t="s">
        <v>902</v>
      </c>
      <c r="I58" s="92" t="s">
        <v>1335</v>
      </c>
      <c r="J58" s="92" t="s">
        <v>2705</v>
      </c>
      <c r="K58" s="308">
        <v>0.83333333333333337</v>
      </c>
    </row>
    <row r="59" spans="1:11" x14ac:dyDescent="0.2">
      <c r="A59" s="92" t="s">
        <v>2192</v>
      </c>
      <c r="B59" s="92" t="s">
        <v>1974</v>
      </c>
      <c r="C59" s="92">
        <v>70229</v>
      </c>
      <c r="D59" s="92" t="s">
        <v>2725</v>
      </c>
      <c r="E59" s="93">
        <v>3.6958610629648156E-2</v>
      </c>
      <c r="F59" s="98">
        <v>2175.0136694572629</v>
      </c>
      <c r="G59" s="98">
        <v>180</v>
      </c>
      <c r="H59" s="92" t="s">
        <v>900</v>
      </c>
      <c r="I59" s="92" t="s">
        <v>1333</v>
      </c>
      <c r="J59" s="92" t="s">
        <v>2704</v>
      </c>
      <c r="K59" s="308">
        <v>0.98614318706697457</v>
      </c>
    </row>
    <row r="60" spans="1:11" x14ac:dyDescent="0.2">
      <c r="A60" s="92" t="s">
        <v>2192</v>
      </c>
      <c r="B60" s="92" t="s">
        <v>1988</v>
      </c>
      <c r="C60" s="92">
        <v>92000</v>
      </c>
      <c r="D60" s="92" t="s">
        <v>2015</v>
      </c>
      <c r="E60" s="93">
        <v>3.5129933791303594E-2</v>
      </c>
      <c r="F60" s="98">
        <v>50.041593401840295</v>
      </c>
      <c r="G60" s="98">
        <v>10</v>
      </c>
      <c r="H60" s="92" t="s">
        <v>900</v>
      </c>
      <c r="I60" s="92" t="s">
        <v>1333</v>
      </c>
      <c r="J60" s="92" t="s">
        <v>2705</v>
      </c>
      <c r="K60" s="308">
        <v>0.91666666666666663</v>
      </c>
    </row>
    <row r="61" spans="1:11" x14ac:dyDescent="0.2">
      <c r="A61" s="94" t="s">
        <v>2192</v>
      </c>
      <c r="B61" s="94" t="s">
        <v>1995</v>
      </c>
      <c r="C61" s="94">
        <v>64191</v>
      </c>
      <c r="D61" s="94" t="s">
        <v>2021</v>
      </c>
      <c r="E61" s="95">
        <v>3.4683742041785502E-2</v>
      </c>
      <c r="F61" s="99">
        <v>35.046486429511177</v>
      </c>
      <c r="G61" s="99">
        <v>10</v>
      </c>
      <c r="H61" s="94" t="s">
        <v>900</v>
      </c>
      <c r="I61" s="94" t="s">
        <v>1333</v>
      </c>
      <c r="J61" s="94" t="s">
        <v>2704</v>
      </c>
      <c r="K61" s="309">
        <v>0.5</v>
      </c>
    </row>
    <row r="62" spans="1:11" x14ac:dyDescent="0.2">
      <c r="A62" s="87" t="s">
        <v>2212</v>
      </c>
      <c r="B62" s="87" t="s">
        <v>1981</v>
      </c>
      <c r="C62" s="87">
        <v>46310</v>
      </c>
      <c r="D62" s="87" t="s">
        <v>2069</v>
      </c>
      <c r="E62" s="88">
        <v>0.59369316530989846</v>
      </c>
      <c r="F62" s="53">
        <v>90.050140722934714</v>
      </c>
      <c r="G62" s="53">
        <v>70</v>
      </c>
      <c r="H62" s="87" t="s">
        <v>888</v>
      </c>
      <c r="I62" s="87" t="s">
        <v>1969</v>
      </c>
      <c r="J62" s="87" t="s">
        <v>2705</v>
      </c>
      <c r="K62" s="310">
        <v>0.73684210526315785</v>
      </c>
    </row>
    <row r="63" spans="1:11" x14ac:dyDescent="0.2">
      <c r="A63" s="21" t="s">
        <v>2212</v>
      </c>
      <c r="B63" s="21" t="s">
        <v>1974</v>
      </c>
      <c r="C63" s="21">
        <v>70229</v>
      </c>
      <c r="D63" s="21" t="s">
        <v>2725</v>
      </c>
      <c r="E63" s="28">
        <v>0.24894910166951589</v>
      </c>
      <c r="F63" s="26">
        <v>665.09693406321287</v>
      </c>
      <c r="G63" s="26">
        <v>140</v>
      </c>
      <c r="H63" s="21" t="s">
        <v>888</v>
      </c>
      <c r="I63" s="21" t="s">
        <v>1969</v>
      </c>
      <c r="J63" s="21" t="s">
        <v>2704</v>
      </c>
      <c r="K63" s="311">
        <v>0.99259259259259258</v>
      </c>
    </row>
    <row r="64" spans="1:11" x14ac:dyDescent="0.2">
      <c r="A64" s="21" t="s">
        <v>2212</v>
      </c>
      <c r="B64" s="21" t="s">
        <v>1981</v>
      </c>
      <c r="C64" s="21">
        <v>46390</v>
      </c>
      <c r="D64" s="21" t="s">
        <v>2050</v>
      </c>
      <c r="E64" s="28">
        <v>0.13748975859160589</v>
      </c>
      <c r="F64" s="26">
        <v>35.07829938989142</v>
      </c>
      <c r="G64" s="26">
        <v>20</v>
      </c>
      <c r="H64" s="21" t="s">
        <v>884</v>
      </c>
      <c r="I64" s="21" t="s">
        <v>1965</v>
      </c>
      <c r="J64" s="21" t="s">
        <v>2705</v>
      </c>
      <c r="K64" s="311">
        <v>0.66666666666666663</v>
      </c>
    </row>
    <row r="65" spans="1:11" x14ac:dyDescent="0.2">
      <c r="A65" s="21" t="s">
        <v>2212</v>
      </c>
      <c r="B65" s="21" t="s">
        <v>2036</v>
      </c>
      <c r="C65" s="21">
        <v>31090</v>
      </c>
      <c r="D65" s="21" t="s">
        <v>2085</v>
      </c>
      <c r="E65" s="28">
        <v>0.10778289413720657</v>
      </c>
      <c r="F65" s="26">
        <v>10.070333081021229</v>
      </c>
      <c r="G65" s="26">
        <v>10</v>
      </c>
      <c r="H65" s="21" t="s">
        <v>884</v>
      </c>
      <c r="I65" s="21" t="s">
        <v>1965</v>
      </c>
      <c r="J65" s="21" t="s">
        <v>2705</v>
      </c>
      <c r="K65" s="311">
        <v>1</v>
      </c>
    </row>
    <row r="66" spans="1:11" x14ac:dyDescent="0.2">
      <c r="A66" s="21" t="s">
        <v>2212</v>
      </c>
      <c r="B66" s="21" t="s">
        <v>1981</v>
      </c>
      <c r="C66" s="21">
        <v>47710</v>
      </c>
      <c r="D66" s="21" t="s">
        <v>1998</v>
      </c>
      <c r="E66" s="28">
        <v>0.10190125603901191</v>
      </c>
      <c r="F66" s="26">
        <v>50.090853071364826</v>
      </c>
      <c r="G66" s="26">
        <v>20</v>
      </c>
      <c r="H66" s="21" t="s">
        <v>879</v>
      </c>
      <c r="I66" s="21" t="s">
        <v>1960</v>
      </c>
      <c r="J66" s="21" t="s">
        <v>2705</v>
      </c>
      <c r="K66" s="311">
        <v>0.76923076923076927</v>
      </c>
    </row>
    <row r="67" spans="1:11" x14ac:dyDescent="0.2">
      <c r="A67" s="21" t="s">
        <v>2212</v>
      </c>
      <c r="B67" s="21" t="s">
        <v>1978</v>
      </c>
      <c r="C67" s="21">
        <v>41100</v>
      </c>
      <c r="D67" s="21" t="s">
        <v>1980</v>
      </c>
      <c r="E67" s="28">
        <v>0.10061277399028208</v>
      </c>
      <c r="F67" s="26">
        <v>170.09940061931238</v>
      </c>
      <c r="G67" s="26">
        <v>40</v>
      </c>
      <c r="H67" s="21" t="s">
        <v>886</v>
      </c>
      <c r="I67" s="21" t="s">
        <v>1967</v>
      </c>
      <c r="J67" s="21" t="s">
        <v>2705</v>
      </c>
      <c r="K67" s="311">
        <v>0.96875</v>
      </c>
    </row>
    <row r="68" spans="1:11" x14ac:dyDescent="0.2">
      <c r="A68" s="21" t="s">
        <v>2212</v>
      </c>
      <c r="B68" s="21" t="s">
        <v>1981</v>
      </c>
      <c r="C68" s="21">
        <v>47770</v>
      </c>
      <c r="D68" s="21" t="s">
        <v>2027</v>
      </c>
      <c r="E68" s="28">
        <v>8.7496832264170779E-2</v>
      </c>
      <c r="F68" s="26">
        <v>15.000025163005368</v>
      </c>
      <c r="G68" s="26">
        <v>10</v>
      </c>
      <c r="H68" s="21" t="s">
        <v>879</v>
      </c>
      <c r="I68" s="21" t="s">
        <v>1960</v>
      </c>
      <c r="J68" s="21" t="s">
        <v>2705</v>
      </c>
      <c r="K68" s="311">
        <v>1</v>
      </c>
    </row>
    <row r="69" spans="1:11" x14ac:dyDescent="0.2">
      <c r="A69" s="21" t="s">
        <v>2212</v>
      </c>
      <c r="B69" s="21" t="s">
        <v>1981</v>
      </c>
      <c r="C69" s="21">
        <v>47510</v>
      </c>
      <c r="D69" s="21" t="s">
        <v>2098</v>
      </c>
      <c r="E69" s="28">
        <v>8.7241481378331626E-2</v>
      </c>
      <c r="F69" s="26">
        <v>15.04332889362961</v>
      </c>
      <c r="G69" s="26">
        <v>10</v>
      </c>
      <c r="H69" s="21" t="s">
        <v>879</v>
      </c>
      <c r="I69" s="21" t="s">
        <v>1960</v>
      </c>
      <c r="J69" s="21" t="s">
        <v>2705</v>
      </c>
      <c r="K69" s="311">
        <v>1</v>
      </c>
    </row>
    <row r="70" spans="1:11" x14ac:dyDescent="0.2">
      <c r="A70" s="21" t="s">
        <v>2212</v>
      </c>
      <c r="B70" s="21" t="s">
        <v>1981</v>
      </c>
      <c r="C70" s="21">
        <v>47750</v>
      </c>
      <c r="D70" s="21" t="s">
        <v>2043</v>
      </c>
      <c r="E70" s="28">
        <v>8.7015175890209698E-2</v>
      </c>
      <c r="F70" s="26">
        <v>15.081915034146023</v>
      </c>
      <c r="G70" s="26">
        <v>10</v>
      </c>
      <c r="H70" s="21" t="s">
        <v>879</v>
      </c>
      <c r="I70" s="21" t="s">
        <v>1960</v>
      </c>
      <c r="J70" s="21" t="s">
        <v>2705</v>
      </c>
      <c r="K70" s="311">
        <v>0.8</v>
      </c>
    </row>
    <row r="71" spans="1:11" x14ac:dyDescent="0.2">
      <c r="A71" s="21" t="s">
        <v>2212</v>
      </c>
      <c r="B71" s="21" t="s">
        <v>1981</v>
      </c>
      <c r="C71" s="21">
        <v>47799</v>
      </c>
      <c r="D71" s="21" t="s">
        <v>2732</v>
      </c>
      <c r="E71" s="28">
        <v>7.5482441364973202E-2</v>
      </c>
      <c r="F71" s="26">
        <v>20.098640788137203</v>
      </c>
      <c r="G71" s="26">
        <v>10</v>
      </c>
      <c r="H71" s="21" t="s">
        <v>879</v>
      </c>
      <c r="I71" s="21" t="s">
        <v>1960</v>
      </c>
      <c r="J71" s="21" t="s">
        <v>2705</v>
      </c>
      <c r="K71" s="311">
        <v>1</v>
      </c>
    </row>
    <row r="72" spans="1:11" x14ac:dyDescent="0.2">
      <c r="A72" s="21" t="s">
        <v>2212</v>
      </c>
      <c r="B72" s="21" t="s">
        <v>1982</v>
      </c>
      <c r="C72" s="21">
        <v>56101</v>
      </c>
      <c r="D72" s="21" t="s">
        <v>2729</v>
      </c>
      <c r="E72" s="28">
        <v>7.4180976377371907E-2</v>
      </c>
      <c r="F72" s="26">
        <v>115.067918856817</v>
      </c>
      <c r="G72" s="26">
        <v>20</v>
      </c>
      <c r="H72" s="21" t="s">
        <v>864</v>
      </c>
      <c r="I72" s="21" t="s">
        <v>1945</v>
      </c>
      <c r="J72" s="21" t="s">
        <v>2705</v>
      </c>
      <c r="K72" s="311">
        <v>0.76923076923076927</v>
      </c>
    </row>
    <row r="73" spans="1:11" x14ac:dyDescent="0.2">
      <c r="A73" s="21" t="s">
        <v>2212</v>
      </c>
      <c r="B73" s="21" t="s">
        <v>1975</v>
      </c>
      <c r="C73" s="21">
        <v>61900</v>
      </c>
      <c r="D73" s="21" t="s">
        <v>2034</v>
      </c>
      <c r="E73" s="28">
        <v>6.7967340456004735E-2</v>
      </c>
      <c r="F73" s="26">
        <v>25.009717963913484</v>
      </c>
      <c r="G73" s="26">
        <v>10</v>
      </c>
      <c r="H73" s="21" t="s">
        <v>871</v>
      </c>
      <c r="I73" s="21" t="s">
        <v>1952</v>
      </c>
      <c r="J73" s="21" t="s">
        <v>2704</v>
      </c>
      <c r="K73" s="311">
        <v>0.8571428571428571</v>
      </c>
    </row>
    <row r="74" spans="1:11" x14ac:dyDescent="0.2">
      <c r="A74" s="21" t="s">
        <v>2212</v>
      </c>
      <c r="B74" s="21" t="s">
        <v>1974</v>
      </c>
      <c r="C74" s="21">
        <v>69102</v>
      </c>
      <c r="D74" s="21" t="s">
        <v>2000</v>
      </c>
      <c r="E74" s="28">
        <v>6.7423766658731898E-2</v>
      </c>
      <c r="F74" s="26">
        <v>60.085473567986597</v>
      </c>
      <c r="G74" s="26">
        <v>15</v>
      </c>
      <c r="H74" s="21" t="s">
        <v>878</v>
      </c>
      <c r="I74" s="21" t="s">
        <v>1959</v>
      </c>
      <c r="J74" s="21" t="s">
        <v>2704</v>
      </c>
      <c r="K74" s="311">
        <v>0.75</v>
      </c>
    </row>
    <row r="75" spans="1:11" x14ac:dyDescent="0.2">
      <c r="A75" s="21" t="s">
        <v>2212</v>
      </c>
      <c r="B75" s="21" t="s">
        <v>1986</v>
      </c>
      <c r="C75" s="21">
        <v>96020</v>
      </c>
      <c r="D75" s="21" t="s">
        <v>1985</v>
      </c>
      <c r="E75" s="28">
        <v>6.3972964289871176E-2</v>
      </c>
      <c r="F75" s="26">
        <v>130.0187338238604</v>
      </c>
      <c r="G75" s="26">
        <v>20</v>
      </c>
      <c r="H75" s="21" t="s">
        <v>864</v>
      </c>
      <c r="I75" s="21" t="s">
        <v>1945</v>
      </c>
      <c r="J75" s="21" t="s">
        <v>2705</v>
      </c>
      <c r="K75" s="311">
        <v>0.96666666666666667</v>
      </c>
    </row>
    <row r="76" spans="1:11" x14ac:dyDescent="0.2">
      <c r="A76" s="21" t="s">
        <v>2212</v>
      </c>
      <c r="B76" s="21" t="s">
        <v>1977</v>
      </c>
      <c r="C76" s="21">
        <v>68310</v>
      </c>
      <c r="D76" s="21" t="s">
        <v>1983</v>
      </c>
      <c r="E76" s="28">
        <v>6.3954774321465735E-2</v>
      </c>
      <c r="F76" s="26">
        <v>130.05051032698091</v>
      </c>
      <c r="G76" s="26">
        <v>20</v>
      </c>
      <c r="H76" s="21" t="s">
        <v>878</v>
      </c>
      <c r="I76" s="21" t="s">
        <v>1959</v>
      </c>
      <c r="J76" s="21" t="s">
        <v>2705</v>
      </c>
      <c r="K76" s="311">
        <v>0.88461538461538458</v>
      </c>
    </row>
    <row r="77" spans="1:11" x14ac:dyDescent="0.2">
      <c r="A77" s="21" t="s">
        <v>2212</v>
      </c>
      <c r="B77" s="21" t="s">
        <v>1981</v>
      </c>
      <c r="C77" s="21">
        <v>46900</v>
      </c>
      <c r="D77" s="21" t="s">
        <v>2010</v>
      </c>
      <c r="E77" s="28">
        <v>6.2872346983434038E-2</v>
      </c>
      <c r="F77" s="26">
        <v>55.021028561162282</v>
      </c>
      <c r="G77" s="26">
        <v>15.000000000000002</v>
      </c>
      <c r="H77" s="21" t="s">
        <v>884</v>
      </c>
      <c r="I77" s="21" t="s">
        <v>1965</v>
      </c>
      <c r="J77" s="21" t="s">
        <v>2705</v>
      </c>
      <c r="K77" s="311">
        <v>0.76923076923076927</v>
      </c>
    </row>
    <row r="78" spans="1:11" x14ac:dyDescent="0.2">
      <c r="A78" s="21" t="s">
        <v>2212</v>
      </c>
      <c r="B78" s="21" t="s">
        <v>1982</v>
      </c>
      <c r="C78" s="21">
        <v>56102</v>
      </c>
      <c r="D78" s="21" t="s">
        <v>2733</v>
      </c>
      <c r="E78" s="28">
        <v>6.2011522214971429E-2</v>
      </c>
      <c r="F78" s="26">
        <v>165.00687679879519</v>
      </c>
      <c r="G78" s="26">
        <v>25</v>
      </c>
      <c r="H78" s="21" t="s">
        <v>879</v>
      </c>
      <c r="I78" s="21" t="s">
        <v>1960</v>
      </c>
      <c r="J78" s="21" t="s">
        <v>2705</v>
      </c>
      <c r="K78" s="311">
        <v>0.91176470588235292</v>
      </c>
    </row>
    <row r="79" spans="1:11" x14ac:dyDescent="0.2">
      <c r="A79" s="21" t="s">
        <v>2212</v>
      </c>
      <c r="B79" s="21" t="s">
        <v>1981</v>
      </c>
      <c r="C79" s="21">
        <v>47190</v>
      </c>
      <c r="D79" s="21" t="s">
        <v>2016</v>
      </c>
      <c r="E79" s="28">
        <v>5.6882594935928607E-2</v>
      </c>
      <c r="F79" s="26">
        <v>50.014242611679556</v>
      </c>
      <c r="G79" s="26">
        <v>10</v>
      </c>
      <c r="H79" s="21" t="s">
        <v>879</v>
      </c>
      <c r="I79" s="21" t="s">
        <v>1960</v>
      </c>
      <c r="J79" s="21" t="s">
        <v>2705</v>
      </c>
      <c r="K79" s="311">
        <v>0.69230769230769229</v>
      </c>
    </row>
    <row r="80" spans="1:11" x14ac:dyDescent="0.2">
      <c r="A80" s="21" t="s">
        <v>2212</v>
      </c>
      <c r="B80" s="21" t="s">
        <v>1981</v>
      </c>
      <c r="C80" s="21">
        <v>46170</v>
      </c>
      <c r="D80" s="21" t="s">
        <v>2880</v>
      </c>
      <c r="E80" s="28">
        <v>5.4256484750295965E-2</v>
      </c>
      <c r="F80" s="26">
        <v>5.0015404165001174</v>
      </c>
      <c r="G80" s="26">
        <v>5</v>
      </c>
      <c r="H80" s="21" t="s">
        <v>884</v>
      </c>
      <c r="I80" s="21" t="s">
        <v>1965</v>
      </c>
      <c r="J80" s="21" t="s">
        <v>2705</v>
      </c>
      <c r="K80" s="311">
        <v>0.5</v>
      </c>
    </row>
    <row r="81" spans="1:11" x14ac:dyDescent="0.2">
      <c r="A81" s="16" t="s">
        <v>2212</v>
      </c>
      <c r="B81" s="16" t="s">
        <v>1981</v>
      </c>
      <c r="C81" s="16">
        <v>46342</v>
      </c>
      <c r="D81" s="16" t="s">
        <v>2063</v>
      </c>
      <c r="E81" s="89">
        <v>5.4249326439084769E-2</v>
      </c>
      <c r="F81" s="17">
        <v>5.0021955156865801</v>
      </c>
      <c r="G81" s="17">
        <v>5</v>
      </c>
      <c r="H81" s="16" t="s">
        <v>884</v>
      </c>
      <c r="I81" s="16" t="s">
        <v>1965</v>
      </c>
      <c r="J81" s="16" t="s">
        <v>2705</v>
      </c>
      <c r="K81" s="79">
        <v>0.66666666666666663</v>
      </c>
    </row>
    <row r="82" spans="1:11" x14ac:dyDescent="0.2">
      <c r="A82" s="90" t="s">
        <v>2191</v>
      </c>
      <c r="B82" s="90" t="s">
        <v>2029</v>
      </c>
      <c r="C82" s="90">
        <v>35110</v>
      </c>
      <c r="D82" s="90" t="s">
        <v>2028</v>
      </c>
      <c r="E82" s="91">
        <v>0.43251772107296865</v>
      </c>
      <c r="F82" s="97">
        <v>70.076245292630418</v>
      </c>
      <c r="G82" s="97">
        <v>70</v>
      </c>
      <c r="H82" s="90" t="s">
        <v>860</v>
      </c>
      <c r="I82" s="90" t="s">
        <v>1319</v>
      </c>
      <c r="J82" s="90" t="s">
        <v>2705</v>
      </c>
      <c r="K82" s="307">
        <v>0.8666666666666667</v>
      </c>
    </row>
    <row r="83" spans="1:11" x14ac:dyDescent="0.2">
      <c r="A83" s="92" t="s">
        <v>2191</v>
      </c>
      <c r="B83" s="92" t="s">
        <v>2003</v>
      </c>
      <c r="C83" s="92">
        <v>49320</v>
      </c>
      <c r="D83" s="92" t="s">
        <v>2017</v>
      </c>
      <c r="E83" s="93">
        <v>0.30461793179881846</v>
      </c>
      <c r="F83" s="98">
        <v>145.04298659657758</v>
      </c>
      <c r="G83" s="98">
        <v>85</v>
      </c>
      <c r="H83" s="92" t="s">
        <v>846</v>
      </c>
      <c r="I83" s="92" t="s">
        <v>1305</v>
      </c>
      <c r="J83" s="92" t="s">
        <v>2705</v>
      </c>
      <c r="K83" s="308">
        <v>1</v>
      </c>
    </row>
    <row r="84" spans="1:11" x14ac:dyDescent="0.2">
      <c r="A84" s="92" t="s">
        <v>2191</v>
      </c>
      <c r="B84" s="92" t="s">
        <v>1981</v>
      </c>
      <c r="C84" s="92">
        <v>46420</v>
      </c>
      <c r="D84" s="92" t="s">
        <v>2033</v>
      </c>
      <c r="E84" s="93">
        <v>0.25652868082871255</v>
      </c>
      <c r="F84" s="98">
        <v>165.02106879999454</v>
      </c>
      <c r="G84" s="98">
        <v>75</v>
      </c>
      <c r="H84" s="92" t="s">
        <v>853</v>
      </c>
      <c r="I84" s="92" t="s">
        <v>1312</v>
      </c>
      <c r="J84" s="92" t="s">
        <v>2705</v>
      </c>
      <c r="K84" s="308">
        <v>0.89189189189189189</v>
      </c>
    </row>
    <row r="85" spans="1:11" x14ac:dyDescent="0.2">
      <c r="A85" s="92" t="s">
        <v>2191</v>
      </c>
      <c r="B85" s="92" t="s">
        <v>1981</v>
      </c>
      <c r="C85" s="92">
        <v>47910</v>
      </c>
      <c r="D85" s="92" t="s">
        <v>1989</v>
      </c>
      <c r="E85" s="93">
        <v>0.24037275408846054</v>
      </c>
      <c r="F85" s="98">
        <v>255.07410871584679</v>
      </c>
      <c r="G85" s="98">
        <v>105</v>
      </c>
      <c r="H85" s="92" t="s">
        <v>853</v>
      </c>
      <c r="I85" s="92" t="s">
        <v>1312</v>
      </c>
      <c r="J85" s="92" t="s">
        <v>2705</v>
      </c>
      <c r="K85" s="308">
        <v>0.95833333333333337</v>
      </c>
    </row>
    <row r="86" spans="1:11" x14ac:dyDescent="0.2">
      <c r="A86" s="92" t="s">
        <v>2191</v>
      </c>
      <c r="B86" s="92" t="s">
        <v>1975</v>
      </c>
      <c r="C86" s="92">
        <v>62020</v>
      </c>
      <c r="D86" s="92" t="s">
        <v>2734</v>
      </c>
      <c r="E86" s="93">
        <v>0.19090032794125369</v>
      </c>
      <c r="F86" s="98">
        <v>1590.0364497691726</v>
      </c>
      <c r="G86" s="98">
        <v>180</v>
      </c>
      <c r="H86" s="92" t="s">
        <v>860</v>
      </c>
      <c r="I86" s="92" t="s">
        <v>1319</v>
      </c>
      <c r="J86" s="92" t="s">
        <v>2704</v>
      </c>
      <c r="K86" s="308">
        <v>0.95268138801261826</v>
      </c>
    </row>
    <row r="87" spans="1:11" x14ac:dyDescent="0.2">
      <c r="A87" s="92" t="s">
        <v>2191</v>
      </c>
      <c r="B87" s="92" t="s">
        <v>1974</v>
      </c>
      <c r="C87" s="92">
        <v>70229</v>
      </c>
      <c r="D87" s="92" t="s">
        <v>2725</v>
      </c>
      <c r="E87" s="93">
        <v>0.18412912019760092</v>
      </c>
      <c r="F87" s="98">
        <v>1685.0946104053708</v>
      </c>
      <c r="G87" s="98">
        <v>180</v>
      </c>
      <c r="H87" s="92" t="s">
        <v>860</v>
      </c>
      <c r="I87" s="92" t="s">
        <v>1319</v>
      </c>
      <c r="J87" s="92" t="s">
        <v>2704</v>
      </c>
      <c r="K87" s="308">
        <v>0.95808383233532934</v>
      </c>
    </row>
    <row r="88" spans="1:11" x14ac:dyDescent="0.2">
      <c r="A88" s="92" t="s">
        <v>2191</v>
      </c>
      <c r="B88" s="92" t="s">
        <v>1982</v>
      </c>
      <c r="C88" s="92">
        <v>56101</v>
      </c>
      <c r="D88" s="92" t="s">
        <v>2729</v>
      </c>
      <c r="E88" s="93">
        <v>0.14743666375592415</v>
      </c>
      <c r="F88" s="98">
        <v>315.04159389088312</v>
      </c>
      <c r="G88" s="98">
        <v>70</v>
      </c>
      <c r="H88" s="92" t="s">
        <v>847</v>
      </c>
      <c r="I88" s="92" t="s">
        <v>1306</v>
      </c>
      <c r="J88" s="92" t="s">
        <v>2705</v>
      </c>
      <c r="K88" s="308">
        <v>0.47692307692307695</v>
      </c>
    </row>
    <row r="89" spans="1:11" x14ac:dyDescent="0.2">
      <c r="A89" s="92" t="s">
        <v>2191</v>
      </c>
      <c r="B89" s="92" t="s">
        <v>1976</v>
      </c>
      <c r="C89" s="92">
        <v>82990</v>
      </c>
      <c r="D89" s="92" t="s">
        <v>2727</v>
      </c>
      <c r="E89" s="93">
        <v>0.14303775204280994</v>
      </c>
      <c r="F89" s="98">
        <v>850.07558016569021</v>
      </c>
      <c r="G89" s="98">
        <v>145</v>
      </c>
      <c r="H89" s="92" t="s">
        <v>973</v>
      </c>
      <c r="I89" s="92" t="s">
        <v>1323</v>
      </c>
      <c r="J89" s="92" t="s">
        <v>2705</v>
      </c>
      <c r="K89" s="308">
        <v>0.93604651162790697</v>
      </c>
    </row>
    <row r="90" spans="1:11" x14ac:dyDescent="0.2">
      <c r="A90" s="92" t="s">
        <v>2191</v>
      </c>
      <c r="B90" s="92" t="s">
        <v>1995</v>
      </c>
      <c r="C90" s="92">
        <v>64205</v>
      </c>
      <c r="D90" s="92" t="s">
        <v>2061</v>
      </c>
      <c r="E90" s="93">
        <v>0.13157921708222117</v>
      </c>
      <c r="F90" s="98">
        <v>30.086791415104109</v>
      </c>
      <c r="G90" s="98">
        <v>25</v>
      </c>
      <c r="H90" s="92" t="s">
        <v>973</v>
      </c>
      <c r="I90" s="92" t="s">
        <v>1323</v>
      </c>
      <c r="J90" s="92" t="s">
        <v>2704</v>
      </c>
      <c r="K90" s="308">
        <v>1</v>
      </c>
    </row>
    <row r="91" spans="1:11" x14ac:dyDescent="0.2">
      <c r="A91" s="92" t="s">
        <v>2191</v>
      </c>
      <c r="B91" s="92" t="s">
        <v>1981</v>
      </c>
      <c r="C91" s="92">
        <v>47710</v>
      </c>
      <c r="D91" s="92" t="s">
        <v>1998</v>
      </c>
      <c r="E91" s="93">
        <v>0.12589733319190921</v>
      </c>
      <c r="F91" s="98">
        <v>200.09405409713023</v>
      </c>
      <c r="G91" s="98">
        <v>40</v>
      </c>
      <c r="H91" s="92" t="s">
        <v>973</v>
      </c>
      <c r="I91" s="92" t="s">
        <v>1323</v>
      </c>
      <c r="J91" s="92" t="s">
        <v>2705</v>
      </c>
      <c r="K91" s="308">
        <v>0.85365853658536583</v>
      </c>
    </row>
    <row r="92" spans="1:11" x14ac:dyDescent="0.2">
      <c r="A92" s="92" t="s">
        <v>2191</v>
      </c>
      <c r="B92" s="92" t="s">
        <v>1978</v>
      </c>
      <c r="C92" s="92">
        <v>41100</v>
      </c>
      <c r="D92" s="92" t="s">
        <v>1980</v>
      </c>
      <c r="E92" s="93">
        <v>0.12552187116401245</v>
      </c>
      <c r="F92" s="98">
        <v>220.06611365954106</v>
      </c>
      <c r="G92" s="98">
        <v>55</v>
      </c>
      <c r="H92" s="92" t="s">
        <v>973</v>
      </c>
      <c r="I92" s="92" t="s">
        <v>1323</v>
      </c>
      <c r="J92" s="92" t="s">
        <v>2705</v>
      </c>
      <c r="K92" s="308">
        <v>0.9285714285714286</v>
      </c>
    </row>
    <row r="93" spans="1:11" x14ac:dyDescent="0.2">
      <c r="A93" s="92" t="s">
        <v>2191</v>
      </c>
      <c r="B93" s="92" t="s">
        <v>1981</v>
      </c>
      <c r="C93" s="92">
        <v>46380</v>
      </c>
      <c r="D93" s="92" t="s">
        <v>2096</v>
      </c>
      <c r="E93" s="93">
        <v>0.11508346237025134</v>
      </c>
      <c r="F93" s="98">
        <v>35.099638607514002</v>
      </c>
      <c r="G93" s="98">
        <v>25</v>
      </c>
      <c r="H93" s="92" t="s">
        <v>973</v>
      </c>
      <c r="I93" s="92" t="s">
        <v>1323</v>
      </c>
      <c r="J93" s="92" t="s">
        <v>2705</v>
      </c>
      <c r="K93" s="308">
        <v>0.77777777777777779</v>
      </c>
    </row>
    <row r="94" spans="1:11" x14ac:dyDescent="0.2">
      <c r="A94" s="92" t="s">
        <v>2191</v>
      </c>
      <c r="B94" s="92" t="s">
        <v>1977</v>
      </c>
      <c r="C94" s="92">
        <v>68209</v>
      </c>
      <c r="D94" s="92" t="s">
        <v>2726</v>
      </c>
      <c r="E94" s="93">
        <v>0.11366672834823341</v>
      </c>
      <c r="F94" s="98">
        <v>290.06869510497802</v>
      </c>
      <c r="G94" s="98">
        <v>60</v>
      </c>
      <c r="H94" s="92" t="s">
        <v>973</v>
      </c>
      <c r="I94" s="92" t="s">
        <v>1323</v>
      </c>
      <c r="J94" s="92" t="s">
        <v>2705</v>
      </c>
      <c r="K94" s="308">
        <v>0.92982456140350878</v>
      </c>
    </row>
    <row r="95" spans="1:11" x14ac:dyDescent="0.2">
      <c r="A95" s="92" t="s">
        <v>2191</v>
      </c>
      <c r="B95" s="92" t="s">
        <v>1995</v>
      </c>
      <c r="C95" s="92">
        <v>64191</v>
      </c>
      <c r="D95" s="92" t="s">
        <v>2021</v>
      </c>
      <c r="E95" s="93">
        <v>0.11366440623932501</v>
      </c>
      <c r="F95" s="98">
        <v>60.09372844726353</v>
      </c>
      <c r="G95" s="98">
        <v>30</v>
      </c>
      <c r="H95" s="92" t="s">
        <v>973</v>
      </c>
      <c r="I95" s="92" t="s">
        <v>1323</v>
      </c>
      <c r="J95" s="92" t="s">
        <v>2704</v>
      </c>
      <c r="K95" s="308">
        <v>0.35714285714285715</v>
      </c>
    </row>
    <row r="96" spans="1:11" x14ac:dyDescent="0.2">
      <c r="A96" s="92" t="s">
        <v>2191</v>
      </c>
      <c r="B96" s="92" t="s">
        <v>1995</v>
      </c>
      <c r="C96" s="92">
        <v>66190</v>
      </c>
      <c r="D96" s="92" t="s">
        <v>2728</v>
      </c>
      <c r="E96" s="93">
        <v>0.10924712054327795</v>
      </c>
      <c r="F96" s="98">
        <v>160.06157827091474</v>
      </c>
      <c r="G96" s="98">
        <v>49.999999999999993</v>
      </c>
      <c r="H96" s="92" t="s">
        <v>973</v>
      </c>
      <c r="I96" s="92" t="s">
        <v>1323</v>
      </c>
      <c r="J96" s="92" t="s">
        <v>2704</v>
      </c>
      <c r="K96" s="308">
        <v>0.88571428571428568</v>
      </c>
    </row>
    <row r="97" spans="1:11" x14ac:dyDescent="0.2">
      <c r="A97" s="92" t="s">
        <v>2191</v>
      </c>
      <c r="B97" s="92" t="s">
        <v>1975</v>
      </c>
      <c r="C97" s="92">
        <v>62012</v>
      </c>
      <c r="D97" s="92" t="s">
        <v>1979</v>
      </c>
      <c r="E97" s="93">
        <v>9.2583368147046E-2</v>
      </c>
      <c r="F97" s="98">
        <v>520.00565352401384</v>
      </c>
      <c r="G97" s="98">
        <v>70</v>
      </c>
      <c r="H97" s="92" t="s">
        <v>973</v>
      </c>
      <c r="I97" s="92" t="s">
        <v>1323</v>
      </c>
      <c r="J97" s="92" t="s">
        <v>2704</v>
      </c>
      <c r="K97" s="308">
        <v>0.89423076923076927</v>
      </c>
    </row>
    <row r="98" spans="1:11" x14ac:dyDescent="0.2">
      <c r="A98" s="92" t="s">
        <v>2191</v>
      </c>
      <c r="B98" s="92" t="s">
        <v>1976</v>
      </c>
      <c r="C98" s="92">
        <v>79110</v>
      </c>
      <c r="D98" s="92" t="s">
        <v>2024</v>
      </c>
      <c r="E98" s="93">
        <v>8.6847583460137129E-2</v>
      </c>
      <c r="F98" s="98">
        <v>85.025796093079734</v>
      </c>
      <c r="G98" s="98">
        <v>30</v>
      </c>
      <c r="H98" s="92" t="s">
        <v>847</v>
      </c>
      <c r="I98" s="92" t="s">
        <v>1306</v>
      </c>
      <c r="J98" s="92" t="s">
        <v>2705</v>
      </c>
      <c r="K98" s="308">
        <v>0.9</v>
      </c>
    </row>
    <row r="99" spans="1:11" x14ac:dyDescent="0.2">
      <c r="A99" s="92" t="s">
        <v>2191</v>
      </c>
      <c r="B99" s="92" t="s">
        <v>1981</v>
      </c>
      <c r="C99" s="92">
        <v>46410</v>
      </c>
      <c r="D99" s="92" t="s">
        <v>2070</v>
      </c>
      <c r="E99" s="93">
        <v>7.8659080691838718E-2</v>
      </c>
      <c r="F99" s="98">
        <v>35.002378639583689</v>
      </c>
      <c r="G99" s="98">
        <v>15</v>
      </c>
      <c r="H99" s="92" t="s">
        <v>847</v>
      </c>
      <c r="I99" s="92" t="s">
        <v>1306</v>
      </c>
      <c r="J99" s="92" t="s">
        <v>2705</v>
      </c>
      <c r="K99" s="308">
        <v>0.90909090909090906</v>
      </c>
    </row>
    <row r="100" spans="1:11" x14ac:dyDescent="0.2">
      <c r="A100" s="92" t="s">
        <v>2191</v>
      </c>
      <c r="B100" s="92" t="s">
        <v>1995</v>
      </c>
      <c r="C100" s="92">
        <v>66120</v>
      </c>
      <c r="D100" s="92" t="s">
        <v>2735</v>
      </c>
      <c r="E100" s="93">
        <v>7.8572703263548774E-2</v>
      </c>
      <c r="F100" s="98">
        <v>35.039356154533692</v>
      </c>
      <c r="G100" s="98">
        <v>20</v>
      </c>
      <c r="H100" s="92" t="s">
        <v>973</v>
      </c>
      <c r="I100" s="92" t="s">
        <v>1323</v>
      </c>
      <c r="J100" s="92" t="s">
        <v>2704</v>
      </c>
      <c r="K100" s="308">
        <v>0.625</v>
      </c>
    </row>
    <row r="101" spans="1:11" x14ac:dyDescent="0.2">
      <c r="A101" s="94" t="s">
        <v>2191</v>
      </c>
      <c r="B101" s="94" t="s">
        <v>1995</v>
      </c>
      <c r="C101" s="94">
        <v>64209</v>
      </c>
      <c r="D101" s="94" t="s">
        <v>2879</v>
      </c>
      <c r="E101" s="95">
        <v>7.8459476627439975E-2</v>
      </c>
      <c r="F101" s="99">
        <v>40.058926265022563</v>
      </c>
      <c r="G101" s="99">
        <v>20</v>
      </c>
      <c r="H101" s="94" t="s">
        <v>973</v>
      </c>
      <c r="I101" s="94" t="s">
        <v>1323</v>
      </c>
      <c r="J101" s="94" t="s">
        <v>2704</v>
      </c>
      <c r="K101" s="309">
        <v>1</v>
      </c>
    </row>
    <row r="102" spans="1:11" x14ac:dyDescent="0.2">
      <c r="A102" s="87" t="s">
        <v>2211</v>
      </c>
      <c r="B102" s="87" t="s">
        <v>1981</v>
      </c>
      <c r="C102" s="87">
        <v>47770</v>
      </c>
      <c r="D102" s="87" t="s">
        <v>2027</v>
      </c>
      <c r="E102" s="88">
        <v>0.20948201922503293</v>
      </c>
      <c r="F102" s="53">
        <v>15.056670623093387</v>
      </c>
      <c r="G102" s="53">
        <v>15</v>
      </c>
      <c r="H102" s="87" t="s">
        <v>821</v>
      </c>
      <c r="I102" s="87" t="s">
        <v>1931</v>
      </c>
      <c r="J102" s="87" t="s">
        <v>2705</v>
      </c>
      <c r="K102" s="310">
        <v>0.75</v>
      </c>
    </row>
    <row r="103" spans="1:11" x14ac:dyDescent="0.2">
      <c r="A103" s="21" t="s">
        <v>2211</v>
      </c>
      <c r="B103" s="21" t="s">
        <v>1981</v>
      </c>
      <c r="C103" s="21">
        <v>47710</v>
      </c>
      <c r="D103" s="21" t="s">
        <v>1998</v>
      </c>
      <c r="E103" s="28">
        <v>0.1846603873939868</v>
      </c>
      <c r="F103" s="26">
        <v>50.096721311178065</v>
      </c>
      <c r="G103" s="26">
        <v>25</v>
      </c>
      <c r="H103" s="21" t="s">
        <v>821</v>
      </c>
      <c r="I103" s="21" t="s">
        <v>1931</v>
      </c>
      <c r="J103" s="21" t="s">
        <v>2705</v>
      </c>
      <c r="K103" s="311">
        <v>0.75</v>
      </c>
    </row>
    <row r="104" spans="1:11" x14ac:dyDescent="0.2">
      <c r="A104" s="21" t="s">
        <v>2211</v>
      </c>
      <c r="B104" s="21" t="s">
        <v>1981</v>
      </c>
      <c r="C104" s="21">
        <v>46730</v>
      </c>
      <c r="D104" s="21" t="s">
        <v>2040</v>
      </c>
      <c r="E104" s="28">
        <v>0.16911619907178527</v>
      </c>
      <c r="F104" s="26">
        <v>20.082080807339029</v>
      </c>
      <c r="G104" s="26">
        <v>15</v>
      </c>
      <c r="H104" s="21" t="s">
        <v>820</v>
      </c>
      <c r="I104" s="21" t="s">
        <v>1930</v>
      </c>
      <c r="J104" s="21" t="s">
        <v>2705</v>
      </c>
      <c r="K104" s="311">
        <v>0.5</v>
      </c>
    </row>
    <row r="105" spans="1:11" x14ac:dyDescent="0.2">
      <c r="A105" s="21" t="s">
        <v>2211</v>
      </c>
      <c r="B105" s="21" t="s">
        <v>1988</v>
      </c>
      <c r="C105" s="21">
        <v>92000</v>
      </c>
      <c r="D105" s="21" t="s">
        <v>2015</v>
      </c>
      <c r="E105" s="28">
        <v>0.14365548329298941</v>
      </c>
      <c r="F105" s="26">
        <v>25.076341653732893</v>
      </c>
      <c r="G105" s="26">
        <v>15</v>
      </c>
      <c r="H105" s="21" t="s">
        <v>821</v>
      </c>
      <c r="I105" s="21" t="s">
        <v>1931</v>
      </c>
      <c r="J105" s="21" t="s">
        <v>2705</v>
      </c>
      <c r="K105" s="311">
        <v>0.875</v>
      </c>
    </row>
    <row r="106" spans="1:11" x14ac:dyDescent="0.2">
      <c r="A106" s="21" t="s">
        <v>2211</v>
      </c>
      <c r="B106" s="21" t="s">
        <v>1981</v>
      </c>
      <c r="C106" s="21">
        <v>47721</v>
      </c>
      <c r="D106" s="21" t="s">
        <v>2047</v>
      </c>
      <c r="E106" s="28">
        <v>0.13928663291792698</v>
      </c>
      <c r="F106" s="26">
        <v>10.063899954310427</v>
      </c>
      <c r="G106" s="26">
        <v>10</v>
      </c>
      <c r="H106" s="21" t="s">
        <v>821</v>
      </c>
      <c r="I106" s="21" t="s">
        <v>1931</v>
      </c>
      <c r="J106" s="21" t="s">
        <v>2705</v>
      </c>
      <c r="K106" s="311">
        <v>1</v>
      </c>
    </row>
    <row r="107" spans="1:11" x14ac:dyDescent="0.2">
      <c r="A107" s="21" t="s">
        <v>2211</v>
      </c>
      <c r="B107" s="21" t="s">
        <v>2129</v>
      </c>
      <c r="C107" s="21">
        <v>2100</v>
      </c>
      <c r="D107" s="21" t="s">
        <v>2131</v>
      </c>
      <c r="E107" s="28">
        <v>0.1389669813260411</v>
      </c>
      <c r="F107" s="26">
        <v>10.08669469720108</v>
      </c>
      <c r="G107" s="26">
        <v>10</v>
      </c>
      <c r="H107" s="21" t="s">
        <v>821</v>
      </c>
      <c r="I107" s="21" t="s">
        <v>1931</v>
      </c>
      <c r="J107" s="21" t="s">
        <v>2705</v>
      </c>
      <c r="K107" s="311" t="e">
        <v>#N/A</v>
      </c>
    </row>
    <row r="108" spans="1:11" x14ac:dyDescent="0.2">
      <c r="A108" s="21" t="s">
        <v>2211</v>
      </c>
      <c r="B108" s="21" t="s">
        <v>1981</v>
      </c>
      <c r="C108" s="21">
        <v>47190</v>
      </c>
      <c r="D108" s="21" t="s">
        <v>2016</v>
      </c>
      <c r="E108" s="28">
        <v>0.11191250187425084</v>
      </c>
      <c r="F108" s="26">
        <v>15.013529036855907</v>
      </c>
      <c r="G108" s="26">
        <v>10</v>
      </c>
      <c r="H108" s="21" t="s">
        <v>821</v>
      </c>
      <c r="I108" s="21" t="s">
        <v>1931</v>
      </c>
      <c r="J108" s="21" t="s">
        <v>2705</v>
      </c>
      <c r="K108" s="311">
        <v>0.66666666666666663</v>
      </c>
    </row>
    <row r="109" spans="1:11" x14ac:dyDescent="0.2">
      <c r="A109" s="21" t="s">
        <v>2211</v>
      </c>
      <c r="B109" s="21" t="s">
        <v>1981</v>
      </c>
      <c r="C109" s="21">
        <v>46690</v>
      </c>
      <c r="D109" s="21" t="s">
        <v>2054</v>
      </c>
      <c r="E109" s="28">
        <v>0.11135461842557813</v>
      </c>
      <c r="F109" s="26">
        <v>15.086628806515391</v>
      </c>
      <c r="G109" s="26">
        <v>10</v>
      </c>
      <c r="H109" s="21" t="s">
        <v>812</v>
      </c>
      <c r="I109" s="21" t="s">
        <v>1922</v>
      </c>
      <c r="J109" s="21" t="s">
        <v>2705</v>
      </c>
      <c r="K109" s="311">
        <v>0.75</v>
      </c>
    </row>
    <row r="110" spans="1:11" x14ac:dyDescent="0.2">
      <c r="A110" s="21" t="s">
        <v>2211</v>
      </c>
      <c r="B110" s="21" t="s">
        <v>1995</v>
      </c>
      <c r="C110" s="21">
        <v>64191</v>
      </c>
      <c r="D110" s="21" t="s">
        <v>2021</v>
      </c>
      <c r="E110" s="28">
        <v>9.6027244218068811E-2</v>
      </c>
      <c r="F110" s="26">
        <v>20.019674566474951</v>
      </c>
      <c r="G110" s="26">
        <v>10</v>
      </c>
      <c r="H110" s="21" t="s">
        <v>821</v>
      </c>
      <c r="I110" s="21" t="s">
        <v>1931</v>
      </c>
      <c r="J110" s="21" t="s">
        <v>2704</v>
      </c>
      <c r="K110" s="311">
        <v>0.6</v>
      </c>
    </row>
    <row r="111" spans="1:11" x14ac:dyDescent="0.2">
      <c r="A111" s="21" t="s">
        <v>2211</v>
      </c>
      <c r="B111" s="21" t="s">
        <v>1981</v>
      </c>
      <c r="C111" s="21">
        <v>47799</v>
      </c>
      <c r="D111" s="21" t="s">
        <v>2732</v>
      </c>
      <c r="E111" s="28">
        <v>8.5034862484308513E-2</v>
      </c>
      <c r="F111" s="26">
        <v>25.031559973822528</v>
      </c>
      <c r="G111" s="26">
        <v>10</v>
      </c>
      <c r="H111" s="21" t="s">
        <v>821</v>
      </c>
      <c r="I111" s="21" t="s">
        <v>1931</v>
      </c>
      <c r="J111" s="21" t="s">
        <v>2705</v>
      </c>
      <c r="K111" s="311">
        <v>1</v>
      </c>
    </row>
    <row r="112" spans="1:11" x14ac:dyDescent="0.2">
      <c r="A112" s="21" t="s">
        <v>2211</v>
      </c>
      <c r="B112" s="21" t="s">
        <v>2003</v>
      </c>
      <c r="C112" s="21">
        <v>53202</v>
      </c>
      <c r="D112" s="21" t="s">
        <v>2736</v>
      </c>
      <c r="E112" s="28">
        <v>8.4905990209339394E-2</v>
      </c>
      <c r="F112" s="26">
        <v>25.06729384689449</v>
      </c>
      <c r="G112" s="26">
        <v>10</v>
      </c>
      <c r="H112" s="21" t="s">
        <v>820</v>
      </c>
      <c r="I112" s="21" t="s">
        <v>1930</v>
      </c>
      <c r="J112" s="21" t="s">
        <v>2705</v>
      </c>
      <c r="K112" s="311">
        <v>0.88888888888888884</v>
      </c>
    </row>
    <row r="113" spans="1:11" x14ac:dyDescent="0.2">
      <c r="A113" s="21" t="s">
        <v>2211</v>
      </c>
      <c r="B113" s="21" t="s">
        <v>1976</v>
      </c>
      <c r="C113" s="21">
        <v>78200</v>
      </c>
      <c r="D113" s="21" t="s">
        <v>2007</v>
      </c>
      <c r="E113" s="28">
        <v>8.489505139634683E-2</v>
      </c>
      <c r="F113" s="26">
        <v>25.070331533497221</v>
      </c>
      <c r="G113" s="26">
        <v>10</v>
      </c>
      <c r="H113" s="21" t="s">
        <v>821</v>
      </c>
      <c r="I113" s="21" t="s">
        <v>1931</v>
      </c>
      <c r="J113" s="21" t="s">
        <v>2704</v>
      </c>
      <c r="K113" s="311">
        <v>0.66666666666666663</v>
      </c>
    </row>
    <row r="114" spans="1:11" x14ac:dyDescent="0.2">
      <c r="A114" s="21" t="s">
        <v>2211</v>
      </c>
      <c r="B114" s="21" t="s">
        <v>1982</v>
      </c>
      <c r="C114" s="21">
        <v>56302</v>
      </c>
      <c r="D114" s="21" t="s">
        <v>2006</v>
      </c>
      <c r="E114" s="28">
        <v>8.1771530751459043E-2</v>
      </c>
      <c r="F114" s="26">
        <v>50.045449717498123</v>
      </c>
      <c r="G114" s="26">
        <v>15</v>
      </c>
      <c r="H114" s="21" t="s">
        <v>821</v>
      </c>
      <c r="I114" s="21" t="s">
        <v>1931</v>
      </c>
      <c r="J114" s="21" t="s">
        <v>2705</v>
      </c>
      <c r="K114" s="311">
        <v>0.54545454545454541</v>
      </c>
    </row>
    <row r="115" spans="1:11" x14ac:dyDescent="0.2">
      <c r="A115" s="21" t="s">
        <v>2211</v>
      </c>
      <c r="B115" s="21" t="s">
        <v>1974</v>
      </c>
      <c r="C115" s="21">
        <v>69102</v>
      </c>
      <c r="D115" s="21" t="s">
        <v>2000</v>
      </c>
      <c r="E115" s="28">
        <v>7.6609855035139687E-2</v>
      </c>
      <c r="F115" s="26">
        <v>30.006830571113987</v>
      </c>
      <c r="G115" s="26">
        <v>10</v>
      </c>
      <c r="H115" s="21" t="s">
        <v>821</v>
      </c>
      <c r="I115" s="21" t="s">
        <v>1931</v>
      </c>
      <c r="J115" s="21" t="s">
        <v>2704</v>
      </c>
      <c r="K115" s="311">
        <v>0.7142857142857143</v>
      </c>
    </row>
    <row r="116" spans="1:11" x14ac:dyDescent="0.2">
      <c r="A116" s="21" t="s">
        <v>2211</v>
      </c>
      <c r="B116" s="21" t="s">
        <v>1981</v>
      </c>
      <c r="C116" s="21">
        <v>47520</v>
      </c>
      <c r="D116" s="21" t="s">
        <v>2039</v>
      </c>
      <c r="E116" s="28">
        <v>7.6581304701380346E-2</v>
      </c>
      <c r="F116" s="26">
        <v>30.017150586453972</v>
      </c>
      <c r="G116" s="26">
        <v>10</v>
      </c>
      <c r="H116" s="21" t="s">
        <v>812</v>
      </c>
      <c r="I116" s="21" t="s">
        <v>1922</v>
      </c>
      <c r="J116" s="21" t="s">
        <v>2705</v>
      </c>
      <c r="K116" s="311">
        <v>0.8571428571428571</v>
      </c>
    </row>
    <row r="117" spans="1:11" x14ac:dyDescent="0.2">
      <c r="A117" s="21" t="s">
        <v>2211</v>
      </c>
      <c r="B117" s="21" t="s">
        <v>1982</v>
      </c>
      <c r="C117" s="21">
        <v>56102</v>
      </c>
      <c r="D117" s="21" t="s">
        <v>2733</v>
      </c>
      <c r="E117" s="28">
        <v>7.4263266851606807E-2</v>
      </c>
      <c r="F117" s="26">
        <v>90.028853478245495</v>
      </c>
      <c r="G117" s="26">
        <v>20</v>
      </c>
      <c r="H117" s="21" t="s">
        <v>821</v>
      </c>
      <c r="I117" s="21" t="s">
        <v>1931</v>
      </c>
      <c r="J117" s="21" t="s">
        <v>2705</v>
      </c>
      <c r="K117" s="311">
        <v>0.73684210526315785</v>
      </c>
    </row>
    <row r="118" spans="1:11" x14ac:dyDescent="0.2">
      <c r="A118" s="21" t="s">
        <v>2211</v>
      </c>
      <c r="B118" s="21" t="s">
        <v>1981</v>
      </c>
      <c r="C118" s="21">
        <v>47410</v>
      </c>
      <c r="D118" s="21" t="s">
        <v>2886</v>
      </c>
      <c r="E118" s="28">
        <v>7.0047568550951927E-2</v>
      </c>
      <c r="F118" s="26">
        <v>5.0033491655462505</v>
      </c>
      <c r="G118" s="26">
        <v>5</v>
      </c>
      <c r="H118" s="21" t="s">
        <v>821</v>
      </c>
      <c r="I118" s="21" t="s">
        <v>1931</v>
      </c>
      <c r="J118" s="21" t="s">
        <v>2705</v>
      </c>
      <c r="K118" s="311">
        <v>1</v>
      </c>
    </row>
    <row r="119" spans="1:11" x14ac:dyDescent="0.2">
      <c r="A119" s="21" t="s">
        <v>2211</v>
      </c>
      <c r="B119" s="21" t="s">
        <v>1974</v>
      </c>
      <c r="C119" s="21">
        <v>72190</v>
      </c>
      <c r="D119" s="21" t="s">
        <v>2066</v>
      </c>
      <c r="E119" s="28">
        <v>7.0027837452452515E-2</v>
      </c>
      <c r="F119" s="26">
        <v>5.004737647229641</v>
      </c>
      <c r="G119" s="26">
        <v>5</v>
      </c>
      <c r="H119" s="21" t="s">
        <v>830</v>
      </c>
      <c r="I119" s="21" t="s">
        <v>1940</v>
      </c>
      <c r="J119" s="21" t="s">
        <v>2704</v>
      </c>
      <c r="K119" s="311">
        <v>1</v>
      </c>
    </row>
    <row r="120" spans="1:11" x14ac:dyDescent="0.2">
      <c r="A120" s="21" t="s">
        <v>2211</v>
      </c>
      <c r="B120" s="21" t="s">
        <v>1981</v>
      </c>
      <c r="C120" s="21">
        <v>46420</v>
      </c>
      <c r="D120" s="21" t="s">
        <v>2033</v>
      </c>
      <c r="E120" s="28">
        <v>6.9999495390986391E-2</v>
      </c>
      <c r="F120" s="26">
        <v>5.0067334230993605</v>
      </c>
      <c r="G120" s="26">
        <v>5</v>
      </c>
      <c r="H120" s="21" t="s">
        <v>813</v>
      </c>
      <c r="I120" s="21" t="s">
        <v>1923</v>
      </c>
      <c r="J120" s="21" t="s">
        <v>2705</v>
      </c>
      <c r="K120" s="311">
        <v>1</v>
      </c>
    </row>
    <row r="121" spans="1:11" x14ac:dyDescent="0.2">
      <c r="A121" s="16" t="s">
        <v>2211</v>
      </c>
      <c r="B121" s="16" t="s">
        <v>1986</v>
      </c>
      <c r="C121" s="16">
        <v>95110</v>
      </c>
      <c r="D121" s="16" t="s">
        <v>2048</v>
      </c>
      <c r="E121" s="89">
        <v>6.9993475406040492E-2</v>
      </c>
      <c r="F121" s="17">
        <v>5.0071575385475988</v>
      </c>
      <c r="G121" s="17">
        <v>5</v>
      </c>
      <c r="H121" s="16" t="s">
        <v>821</v>
      </c>
      <c r="I121" s="16" t="s">
        <v>1931</v>
      </c>
      <c r="J121" s="16" t="s">
        <v>2705</v>
      </c>
      <c r="K121" s="79">
        <v>1</v>
      </c>
    </row>
    <row r="122" spans="1:11" x14ac:dyDescent="0.2">
      <c r="A122" s="90" t="s">
        <v>2209</v>
      </c>
      <c r="B122" s="90" t="s">
        <v>1982</v>
      </c>
      <c r="C122" s="90">
        <v>55100</v>
      </c>
      <c r="D122" s="90" t="s">
        <v>2019</v>
      </c>
      <c r="E122" s="91">
        <v>0.10134276625614651</v>
      </c>
      <c r="F122" s="97">
        <v>20.053616183148623</v>
      </c>
      <c r="G122" s="97">
        <v>15</v>
      </c>
      <c r="H122" s="90" t="s">
        <v>750</v>
      </c>
      <c r="I122" s="90" t="s">
        <v>1889</v>
      </c>
      <c r="J122" s="90" t="s">
        <v>2705</v>
      </c>
      <c r="K122" s="307">
        <v>0.66666666666666663</v>
      </c>
    </row>
    <row r="123" spans="1:11" x14ac:dyDescent="0.2">
      <c r="A123" s="92" t="s">
        <v>2209</v>
      </c>
      <c r="B123" s="92" t="s">
        <v>1981</v>
      </c>
      <c r="C123" s="92">
        <v>47710</v>
      </c>
      <c r="D123" s="92" t="s">
        <v>1998</v>
      </c>
      <c r="E123" s="93">
        <v>8.4535058466610066E-2</v>
      </c>
      <c r="F123" s="98">
        <v>90.047277811857256</v>
      </c>
      <c r="G123" s="98">
        <v>20</v>
      </c>
      <c r="H123" s="92" t="s">
        <v>750</v>
      </c>
      <c r="I123" s="92" t="s">
        <v>1889</v>
      </c>
      <c r="J123" s="92" t="s">
        <v>2705</v>
      </c>
      <c r="K123" s="308">
        <v>0.90476190476190477</v>
      </c>
    </row>
    <row r="124" spans="1:11" x14ac:dyDescent="0.2">
      <c r="A124" s="92" t="s">
        <v>2209</v>
      </c>
      <c r="B124" s="92" t="s">
        <v>1988</v>
      </c>
      <c r="C124" s="92">
        <v>90010</v>
      </c>
      <c r="D124" s="92" t="s">
        <v>1996</v>
      </c>
      <c r="E124" s="93">
        <v>7.8159736712375694E-2</v>
      </c>
      <c r="F124" s="98">
        <v>50.019076902119984</v>
      </c>
      <c r="G124" s="98">
        <v>20</v>
      </c>
      <c r="H124" s="92" t="s">
        <v>978</v>
      </c>
      <c r="I124" s="92" t="s">
        <v>1896</v>
      </c>
      <c r="J124" s="92" t="s">
        <v>2705</v>
      </c>
      <c r="K124" s="308">
        <v>1</v>
      </c>
    </row>
    <row r="125" spans="1:11" x14ac:dyDescent="0.2">
      <c r="A125" s="92" t="s">
        <v>2209</v>
      </c>
      <c r="B125" s="92" t="s">
        <v>2058</v>
      </c>
      <c r="C125" s="92">
        <v>84110</v>
      </c>
      <c r="D125" s="92" t="s">
        <v>2057</v>
      </c>
      <c r="E125" s="93">
        <v>6.6730852640557434E-2</v>
      </c>
      <c r="F125" s="98">
        <v>15.095791676786494</v>
      </c>
      <c r="G125" s="98">
        <v>10</v>
      </c>
      <c r="H125" s="92" t="s">
        <v>751</v>
      </c>
      <c r="I125" s="92" t="s">
        <v>1890</v>
      </c>
      <c r="J125" s="92" t="s">
        <v>2705</v>
      </c>
      <c r="K125" s="308">
        <v>0</v>
      </c>
    </row>
    <row r="126" spans="1:11" x14ac:dyDescent="0.2">
      <c r="A126" s="92" t="s">
        <v>2209</v>
      </c>
      <c r="B126" s="92" t="s">
        <v>1981</v>
      </c>
      <c r="C126" s="92">
        <v>47770</v>
      </c>
      <c r="D126" s="92" t="s">
        <v>2027</v>
      </c>
      <c r="E126" s="93">
        <v>5.2053686872177304E-2</v>
      </c>
      <c r="F126" s="98">
        <v>25.031221723250979</v>
      </c>
      <c r="G126" s="98">
        <v>10</v>
      </c>
      <c r="H126" s="92" t="s">
        <v>750</v>
      </c>
      <c r="I126" s="92" t="s">
        <v>1889</v>
      </c>
      <c r="J126" s="92" t="s">
        <v>2705</v>
      </c>
      <c r="K126" s="308">
        <v>1</v>
      </c>
    </row>
    <row r="127" spans="1:11" x14ac:dyDescent="0.2">
      <c r="A127" s="92" t="s">
        <v>2209</v>
      </c>
      <c r="B127" s="92" t="s">
        <v>1976</v>
      </c>
      <c r="C127" s="92">
        <v>79110</v>
      </c>
      <c r="D127" s="92" t="s">
        <v>2024</v>
      </c>
      <c r="E127" s="93">
        <v>4.7449731763260401E-2</v>
      </c>
      <c r="F127" s="98">
        <v>30.025946850181018</v>
      </c>
      <c r="G127" s="98">
        <v>10</v>
      </c>
      <c r="H127" s="92" t="s">
        <v>751</v>
      </c>
      <c r="I127" s="92" t="s">
        <v>1890</v>
      </c>
      <c r="J127" s="92" t="s">
        <v>2705</v>
      </c>
      <c r="K127" s="308">
        <v>1</v>
      </c>
    </row>
    <row r="128" spans="1:11" x14ac:dyDescent="0.2">
      <c r="A128" s="92" t="s">
        <v>2209</v>
      </c>
      <c r="B128" s="92" t="s">
        <v>1995</v>
      </c>
      <c r="C128" s="92">
        <v>64191</v>
      </c>
      <c r="D128" s="92" t="s">
        <v>2021</v>
      </c>
      <c r="E128" s="93">
        <v>4.7396229637031079E-2</v>
      </c>
      <c r="F128" s="98">
        <v>30.057201771697645</v>
      </c>
      <c r="G128" s="98">
        <v>10</v>
      </c>
      <c r="H128" s="92" t="s">
        <v>751</v>
      </c>
      <c r="I128" s="92" t="s">
        <v>1890</v>
      </c>
      <c r="J128" s="92" t="s">
        <v>2704</v>
      </c>
      <c r="K128" s="308">
        <v>0.42857142857142855</v>
      </c>
    </row>
    <row r="129" spans="1:11" x14ac:dyDescent="0.2">
      <c r="A129" s="92" t="s">
        <v>2209</v>
      </c>
      <c r="B129" s="92" t="s">
        <v>1982</v>
      </c>
      <c r="C129" s="92">
        <v>56101</v>
      </c>
      <c r="D129" s="92" t="s">
        <v>2729</v>
      </c>
      <c r="E129" s="93">
        <v>4.5103206726728393E-2</v>
      </c>
      <c r="F129" s="98">
        <v>130.00843162730462</v>
      </c>
      <c r="G129" s="98">
        <v>20</v>
      </c>
      <c r="H129" s="92" t="s">
        <v>733</v>
      </c>
      <c r="I129" s="92" t="s">
        <v>1872</v>
      </c>
      <c r="J129" s="92" t="s">
        <v>2705</v>
      </c>
      <c r="K129" s="308">
        <v>0.73076923076923073</v>
      </c>
    </row>
    <row r="130" spans="1:11" x14ac:dyDescent="0.2">
      <c r="A130" s="92" t="s">
        <v>2209</v>
      </c>
      <c r="B130" s="92" t="s">
        <v>1981</v>
      </c>
      <c r="C130" s="92">
        <v>47190</v>
      </c>
      <c r="D130" s="92" t="s">
        <v>2016</v>
      </c>
      <c r="E130" s="93">
        <v>4.3618140598368028E-2</v>
      </c>
      <c r="F130" s="98">
        <v>35.054045731715583</v>
      </c>
      <c r="G130" s="98">
        <v>10</v>
      </c>
      <c r="H130" s="92" t="s">
        <v>751</v>
      </c>
      <c r="I130" s="92" t="s">
        <v>1890</v>
      </c>
      <c r="J130" s="92" t="s">
        <v>2705</v>
      </c>
      <c r="K130" s="308">
        <v>0.63636363636363635</v>
      </c>
    </row>
    <row r="131" spans="1:11" x14ac:dyDescent="0.2">
      <c r="A131" s="92" t="s">
        <v>2209</v>
      </c>
      <c r="B131" s="92" t="s">
        <v>1988</v>
      </c>
      <c r="C131" s="92">
        <v>90030</v>
      </c>
      <c r="D131" s="92" t="s">
        <v>1987</v>
      </c>
      <c r="E131" s="93">
        <v>4.3555923995014095E-2</v>
      </c>
      <c r="F131" s="98">
        <v>35.099266470486413</v>
      </c>
      <c r="G131" s="98">
        <v>10</v>
      </c>
      <c r="H131" s="92" t="s">
        <v>739</v>
      </c>
      <c r="I131" s="92" t="s">
        <v>1878</v>
      </c>
      <c r="J131" s="92" t="s">
        <v>2705</v>
      </c>
      <c r="K131" s="308">
        <v>1</v>
      </c>
    </row>
    <row r="132" spans="1:11" x14ac:dyDescent="0.2">
      <c r="A132" s="92" t="s">
        <v>2209</v>
      </c>
      <c r="B132" s="92" t="s">
        <v>1974</v>
      </c>
      <c r="C132" s="92">
        <v>74203</v>
      </c>
      <c r="D132" s="92" t="s">
        <v>2887</v>
      </c>
      <c r="E132" s="93">
        <v>4.1651894178735667E-2</v>
      </c>
      <c r="F132" s="98">
        <v>5.0043733738079901</v>
      </c>
      <c r="G132" s="98">
        <v>5</v>
      </c>
      <c r="H132" s="92" t="s">
        <v>733</v>
      </c>
      <c r="I132" s="92" t="s">
        <v>1872</v>
      </c>
      <c r="J132" s="92" t="s">
        <v>2704</v>
      </c>
      <c r="K132" s="308">
        <v>1</v>
      </c>
    </row>
    <row r="133" spans="1:11" x14ac:dyDescent="0.2">
      <c r="A133" s="92" t="s">
        <v>2209</v>
      </c>
      <c r="B133" s="92" t="s">
        <v>1975</v>
      </c>
      <c r="C133" s="92">
        <v>61100</v>
      </c>
      <c r="D133" s="92" t="s">
        <v>2104</v>
      </c>
      <c r="E133" s="93">
        <v>4.164057819351507E-2</v>
      </c>
      <c r="F133" s="98">
        <v>5.005711898081417</v>
      </c>
      <c r="G133" s="98">
        <v>5</v>
      </c>
      <c r="H133" s="92" t="s">
        <v>735</v>
      </c>
      <c r="I133" s="92" t="s">
        <v>1874</v>
      </c>
      <c r="J133" s="92" t="s">
        <v>2704</v>
      </c>
      <c r="K133" s="308">
        <v>1</v>
      </c>
    </row>
    <row r="134" spans="1:11" x14ac:dyDescent="0.2">
      <c r="A134" s="92" t="s">
        <v>2209</v>
      </c>
      <c r="B134" s="92" t="s">
        <v>1986</v>
      </c>
      <c r="C134" s="92">
        <v>96030</v>
      </c>
      <c r="D134" s="92" t="s">
        <v>2888</v>
      </c>
      <c r="E134" s="93">
        <v>4.1634151459474224E-2</v>
      </c>
      <c r="F134" s="98">
        <v>5.0064724080210334</v>
      </c>
      <c r="G134" s="98">
        <v>5</v>
      </c>
      <c r="H134" s="92" t="s">
        <v>728</v>
      </c>
      <c r="I134" s="92" t="s">
        <v>1867</v>
      </c>
      <c r="J134" s="92" t="s">
        <v>2705</v>
      </c>
      <c r="K134" s="308">
        <v>0.5</v>
      </c>
    </row>
    <row r="135" spans="1:11" x14ac:dyDescent="0.2">
      <c r="A135" s="92" t="s">
        <v>2209</v>
      </c>
      <c r="B135" s="92" t="s">
        <v>1982</v>
      </c>
      <c r="C135" s="92">
        <v>55209</v>
      </c>
      <c r="D135" s="92" t="s">
        <v>2889</v>
      </c>
      <c r="E135" s="93">
        <v>4.1610613184097839E-2</v>
      </c>
      <c r="F135" s="98">
        <v>5.0092597771389356</v>
      </c>
      <c r="G135" s="98">
        <v>5</v>
      </c>
      <c r="H135" s="92" t="s">
        <v>750</v>
      </c>
      <c r="I135" s="92" t="s">
        <v>1889</v>
      </c>
      <c r="J135" s="92" t="s">
        <v>2705</v>
      </c>
      <c r="K135" s="308">
        <v>0.5</v>
      </c>
    </row>
    <row r="136" spans="1:11" x14ac:dyDescent="0.2">
      <c r="A136" s="92" t="s">
        <v>2209</v>
      </c>
      <c r="B136" s="92" t="s">
        <v>1974</v>
      </c>
      <c r="C136" s="92">
        <v>71200</v>
      </c>
      <c r="D136" s="92" t="s">
        <v>2088</v>
      </c>
      <c r="E136" s="93">
        <v>4.1597903306992715E-2</v>
      </c>
      <c r="F136" s="98">
        <v>5.0107661433491169</v>
      </c>
      <c r="G136" s="98">
        <v>5</v>
      </c>
      <c r="H136" s="92" t="s">
        <v>751</v>
      </c>
      <c r="I136" s="92" t="s">
        <v>1890</v>
      </c>
      <c r="J136" s="92" t="s">
        <v>2704</v>
      </c>
      <c r="K136" s="308">
        <v>1</v>
      </c>
    </row>
    <row r="137" spans="1:11" x14ac:dyDescent="0.2">
      <c r="A137" s="92" t="s">
        <v>2209</v>
      </c>
      <c r="B137" s="92" t="s">
        <v>1992</v>
      </c>
      <c r="C137" s="92">
        <v>86220</v>
      </c>
      <c r="D137" s="92" t="s">
        <v>2882</v>
      </c>
      <c r="E137" s="93">
        <v>4.1593025002795284E-2</v>
      </c>
      <c r="F137" s="98">
        <v>5.0113445554557776</v>
      </c>
      <c r="G137" s="98">
        <v>5</v>
      </c>
      <c r="H137" s="92" t="s">
        <v>732</v>
      </c>
      <c r="I137" s="92" t="s">
        <v>1871</v>
      </c>
      <c r="J137" s="92" t="s">
        <v>2705</v>
      </c>
      <c r="K137" s="308">
        <v>0.8</v>
      </c>
    </row>
    <row r="138" spans="1:11" x14ac:dyDescent="0.2">
      <c r="A138" s="92" t="s">
        <v>2209</v>
      </c>
      <c r="B138" s="92" t="s">
        <v>1976</v>
      </c>
      <c r="C138" s="92">
        <v>79120</v>
      </c>
      <c r="D138" s="92" t="s">
        <v>2072</v>
      </c>
      <c r="E138" s="93">
        <v>4.1570905439613816E-2</v>
      </c>
      <c r="F138" s="98">
        <v>5.0139688969755021</v>
      </c>
      <c r="G138" s="98">
        <v>5</v>
      </c>
      <c r="H138" s="92" t="s">
        <v>736</v>
      </c>
      <c r="I138" s="92" t="s">
        <v>1875</v>
      </c>
      <c r="J138" s="92" t="s">
        <v>2705</v>
      </c>
      <c r="K138" s="308">
        <v>1</v>
      </c>
    </row>
    <row r="139" spans="1:11" x14ac:dyDescent="0.2">
      <c r="A139" s="92" t="s">
        <v>2209</v>
      </c>
      <c r="B139" s="92" t="s">
        <v>1976</v>
      </c>
      <c r="C139" s="92">
        <v>78300</v>
      </c>
      <c r="D139" s="92" t="s">
        <v>2221</v>
      </c>
      <c r="E139" s="93">
        <v>4.1559062068306382E-2</v>
      </c>
      <c r="F139" s="98">
        <v>5.01537515673889</v>
      </c>
      <c r="G139" s="98">
        <v>5</v>
      </c>
      <c r="H139" s="92" t="s">
        <v>751</v>
      </c>
      <c r="I139" s="92" t="s">
        <v>1890</v>
      </c>
      <c r="J139" s="92" t="s">
        <v>2704</v>
      </c>
      <c r="K139" s="308">
        <v>1</v>
      </c>
    </row>
    <row r="140" spans="1:11" x14ac:dyDescent="0.2">
      <c r="A140" s="92" t="s">
        <v>2209</v>
      </c>
      <c r="B140" s="92" t="s">
        <v>1978</v>
      </c>
      <c r="C140" s="92">
        <v>43120</v>
      </c>
      <c r="D140" s="92" t="s">
        <v>2107</v>
      </c>
      <c r="E140" s="93">
        <v>4.153392963311147E-2</v>
      </c>
      <c r="F140" s="98">
        <v>5.018361929015585</v>
      </c>
      <c r="G140" s="98">
        <v>5</v>
      </c>
      <c r="H140" s="92" t="s">
        <v>746</v>
      </c>
      <c r="I140" s="92" t="s">
        <v>1885</v>
      </c>
      <c r="J140" s="92" t="s">
        <v>2705</v>
      </c>
      <c r="K140" s="308">
        <v>1</v>
      </c>
    </row>
    <row r="141" spans="1:11" x14ac:dyDescent="0.2">
      <c r="A141" s="94" t="s">
        <v>2209</v>
      </c>
      <c r="B141" s="94" t="s">
        <v>1981</v>
      </c>
      <c r="C141" s="94">
        <v>47540</v>
      </c>
      <c r="D141" s="94" t="s">
        <v>2075</v>
      </c>
      <c r="E141" s="95">
        <v>4.1519210755149763E-2</v>
      </c>
      <c r="F141" s="99">
        <v>5.0201127794435498</v>
      </c>
      <c r="G141" s="99">
        <v>5</v>
      </c>
      <c r="H141" s="94" t="s">
        <v>743</v>
      </c>
      <c r="I141" s="94" t="s">
        <v>1882</v>
      </c>
      <c r="J141" s="94" t="s">
        <v>2705</v>
      </c>
      <c r="K141" s="309">
        <v>0.75</v>
      </c>
    </row>
    <row r="142" spans="1:11" x14ac:dyDescent="0.2">
      <c r="A142" s="87" t="s">
        <v>2189</v>
      </c>
      <c r="B142" s="87" t="s">
        <v>1976</v>
      </c>
      <c r="C142" s="87">
        <v>82110</v>
      </c>
      <c r="D142" s="87" t="s">
        <v>2014</v>
      </c>
      <c r="E142" s="88">
        <v>11.729533879093328</v>
      </c>
      <c r="F142" s="53">
        <v>1300.0840866367346</v>
      </c>
      <c r="G142" s="53">
        <v>1295</v>
      </c>
      <c r="H142" s="87" t="s">
        <v>701</v>
      </c>
      <c r="I142" s="87" t="s">
        <v>1233</v>
      </c>
      <c r="J142" s="87" t="s">
        <v>2705</v>
      </c>
      <c r="K142" s="310">
        <v>0.99239543726235746</v>
      </c>
    </row>
    <row r="143" spans="1:11" x14ac:dyDescent="0.2">
      <c r="A143" s="21" t="s">
        <v>2189</v>
      </c>
      <c r="B143" s="21" t="s">
        <v>1981</v>
      </c>
      <c r="C143" s="21">
        <v>47710</v>
      </c>
      <c r="D143" s="21" t="s">
        <v>1998</v>
      </c>
      <c r="E143" s="28">
        <v>0.27847765033970717</v>
      </c>
      <c r="F143" s="26">
        <v>175.07188639193174</v>
      </c>
      <c r="G143" s="26">
        <v>60.000000000000007</v>
      </c>
      <c r="H143" s="21" t="s">
        <v>702</v>
      </c>
      <c r="I143" s="21" t="s">
        <v>1234</v>
      </c>
      <c r="J143" s="21" t="s">
        <v>2705</v>
      </c>
      <c r="K143" s="311">
        <v>0.64864864864864868</v>
      </c>
    </row>
    <row r="144" spans="1:11" x14ac:dyDescent="0.2">
      <c r="A144" s="21" t="s">
        <v>2189</v>
      </c>
      <c r="B144" s="21" t="s">
        <v>1974</v>
      </c>
      <c r="C144" s="21">
        <v>70229</v>
      </c>
      <c r="D144" s="21" t="s">
        <v>2725</v>
      </c>
      <c r="E144" s="28">
        <v>0.14937482245021735</v>
      </c>
      <c r="F144" s="26">
        <v>620.09800194146499</v>
      </c>
      <c r="G144" s="26">
        <v>80</v>
      </c>
      <c r="H144" s="21" t="s">
        <v>726</v>
      </c>
      <c r="I144" s="21" t="s">
        <v>1258</v>
      </c>
      <c r="J144" s="21" t="s">
        <v>2704</v>
      </c>
      <c r="K144" s="311">
        <v>0.99199999999999999</v>
      </c>
    </row>
    <row r="145" spans="1:11" x14ac:dyDescent="0.2">
      <c r="A145" s="21" t="s">
        <v>2189</v>
      </c>
      <c r="B145" s="21" t="s">
        <v>1975</v>
      </c>
      <c r="C145" s="21">
        <v>62020</v>
      </c>
      <c r="D145" s="21" t="s">
        <v>2734</v>
      </c>
      <c r="E145" s="28">
        <v>0.14263443328916064</v>
      </c>
      <c r="F145" s="26">
        <v>860.09287571729715</v>
      </c>
      <c r="G145" s="26">
        <v>110</v>
      </c>
      <c r="H145" s="21" t="s">
        <v>726</v>
      </c>
      <c r="I145" s="21" t="s">
        <v>1258</v>
      </c>
      <c r="J145" s="21" t="s">
        <v>2704</v>
      </c>
      <c r="K145" s="311">
        <v>0.98843930635838151</v>
      </c>
    </row>
    <row r="146" spans="1:11" x14ac:dyDescent="0.2">
      <c r="A146" s="21" t="s">
        <v>2189</v>
      </c>
      <c r="B146" s="21" t="s">
        <v>1981</v>
      </c>
      <c r="C146" s="21">
        <v>47750</v>
      </c>
      <c r="D146" s="21" t="s">
        <v>2043</v>
      </c>
      <c r="E146" s="28">
        <v>0.13158313019806808</v>
      </c>
      <c r="F146" s="26">
        <v>30.06723037475841</v>
      </c>
      <c r="G146" s="26">
        <v>20</v>
      </c>
      <c r="H146" s="21" t="s">
        <v>702</v>
      </c>
      <c r="I146" s="21" t="s">
        <v>1234</v>
      </c>
      <c r="J146" s="21" t="s">
        <v>2705</v>
      </c>
      <c r="K146" s="311">
        <v>0.66666666666666663</v>
      </c>
    </row>
    <row r="147" spans="1:11" x14ac:dyDescent="0.2">
      <c r="A147" s="21" t="s">
        <v>2189</v>
      </c>
      <c r="B147" s="21" t="s">
        <v>1982</v>
      </c>
      <c r="C147" s="21">
        <v>56101</v>
      </c>
      <c r="D147" s="21" t="s">
        <v>2729</v>
      </c>
      <c r="E147" s="28">
        <v>0.12648869523045816</v>
      </c>
      <c r="F147" s="26">
        <v>115.05889680546088</v>
      </c>
      <c r="G147" s="26">
        <v>35</v>
      </c>
      <c r="H147" s="21" t="s">
        <v>702</v>
      </c>
      <c r="I147" s="21" t="s">
        <v>1234</v>
      </c>
      <c r="J147" s="21" t="s">
        <v>2705</v>
      </c>
      <c r="K147" s="311">
        <v>0.6428571428571429</v>
      </c>
    </row>
    <row r="148" spans="1:11" x14ac:dyDescent="0.2">
      <c r="A148" s="21" t="s">
        <v>2189</v>
      </c>
      <c r="B148" s="21" t="s">
        <v>1981</v>
      </c>
      <c r="C148" s="21">
        <v>46450</v>
      </c>
      <c r="D148" s="21" t="s">
        <v>2053</v>
      </c>
      <c r="E148" s="28">
        <v>9.0438710478081052E-2</v>
      </c>
      <c r="F148" s="26">
        <v>10.056282250843124</v>
      </c>
      <c r="G148" s="26">
        <v>10</v>
      </c>
      <c r="H148" s="21" t="s">
        <v>702</v>
      </c>
      <c r="I148" s="21" t="s">
        <v>1234</v>
      </c>
      <c r="J148" s="21" t="s">
        <v>2705</v>
      </c>
      <c r="K148" s="311">
        <v>1</v>
      </c>
    </row>
    <row r="149" spans="1:11" x14ac:dyDescent="0.2">
      <c r="A149" s="21" t="s">
        <v>2189</v>
      </c>
      <c r="B149" s="21" t="s">
        <v>1981</v>
      </c>
      <c r="C149" s="21">
        <v>47770</v>
      </c>
      <c r="D149" s="21" t="s">
        <v>2027</v>
      </c>
      <c r="E149" s="28">
        <v>8.8054268942405575E-2</v>
      </c>
      <c r="F149" s="26">
        <v>50.094988841259628</v>
      </c>
      <c r="G149" s="26">
        <v>15.000000000000002</v>
      </c>
      <c r="H149" s="21" t="s">
        <v>702</v>
      </c>
      <c r="I149" s="21" t="s">
        <v>1234</v>
      </c>
      <c r="J149" s="21" t="s">
        <v>2705</v>
      </c>
      <c r="K149" s="311">
        <v>0.75</v>
      </c>
    </row>
    <row r="150" spans="1:11" x14ac:dyDescent="0.2">
      <c r="A150" s="21" t="s">
        <v>2189</v>
      </c>
      <c r="B150" s="21" t="s">
        <v>1981</v>
      </c>
      <c r="C150" s="21">
        <v>47421</v>
      </c>
      <c r="D150" s="21" t="s">
        <v>2738</v>
      </c>
      <c r="E150" s="28">
        <v>8.4791113468824675E-2</v>
      </c>
      <c r="F150" s="26">
        <v>30.034802102898919</v>
      </c>
      <c r="G150" s="26">
        <v>15</v>
      </c>
      <c r="H150" s="21" t="s">
        <v>707</v>
      </c>
      <c r="I150" s="21" t="s">
        <v>1239</v>
      </c>
      <c r="J150" s="21" t="s">
        <v>2705</v>
      </c>
      <c r="K150" s="311">
        <v>0.75</v>
      </c>
    </row>
    <row r="151" spans="1:11" x14ac:dyDescent="0.2">
      <c r="A151" s="21" t="s">
        <v>2189</v>
      </c>
      <c r="B151" s="21" t="s">
        <v>1976</v>
      </c>
      <c r="C151" s="21">
        <v>78200</v>
      </c>
      <c r="D151" s="21" t="s">
        <v>2007</v>
      </c>
      <c r="E151" s="28">
        <v>8.1830256951893665E-2</v>
      </c>
      <c r="F151" s="26">
        <v>40.015137874947449</v>
      </c>
      <c r="G151" s="26">
        <v>15</v>
      </c>
      <c r="H151" s="21" t="s">
        <v>701</v>
      </c>
      <c r="I151" s="21" t="s">
        <v>1233</v>
      </c>
      <c r="J151" s="21" t="s">
        <v>2704</v>
      </c>
      <c r="K151" s="311">
        <v>0.6428571428571429</v>
      </c>
    </row>
    <row r="152" spans="1:11" x14ac:dyDescent="0.2">
      <c r="A152" s="21" t="s">
        <v>2189</v>
      </c>
      <c r="B152" s="21" t="s">
        <v>1981</v>
      </c>
      <c r="C152" s="21">
        <v>47721</v>
      </c>
      <c r="D152" s="21" t="s">
        <v>2047</v>
      </c>
      <c r="E152" s="28">
        <v>7.6595849977540112E-2</v>
      </c>
      <c r="F152" s="26">
        <v>35.030110276248621</v>
      </c>
      <c r="G152" s="26">
        <v>15.000000000000002</v>
      </c>
      <c r="H152" s="21" t="s">
        <v>702</v>
      </c>
      <c r="I152" s="21" t="s">
        <v>1234</v>
      </c>
      <c r="J152" s="21" t="s">
        <v>2705</v>
      </c>
      <c r="K152" s="311">
        <v>0.5</v>
      </c>
    </row>
    <row r="153" spans="1:11" x14ac:dyDescent="0.2">
      <c r="A153" s="21" t="s">
        <v>2189</v>
      </c>
      <c r="B153" s="21" t="s">
        <v>1974</v>
      </c>
      <c r="C153" s="21">
        <v>69102</v>
      </c>
      <c r="D153" s="21" t="s">
        <v>2000</v>
      </c>
      <c r="E153" s="28">
        <v>7.4286282767093259E-2</v>
      </c>
      <c r="F153" s="26">
        <v>75.095148000761</v>
      </c>
      <c r="G153" s="26">
        <v>20</v>
      </c>
      <c r="H153" s="21" t="s">
        <v>701</v>
      </c>
      <c r="I153" s="21" t="s">
        <v>1233</v>
      </c>
      <c r="J153" s="21" t="s">
        <v>2704</v>
      </c>
      <c r="K153" s="311">
        <v>0.88888888888888884</v>
      </c>
    </row>
    <row r="154" spans="1:11" x14ac:dyDescent="0.2">
      <c r="A154" s="21" t="s">
        <v>2189</v>
      </c>
      <c r="B154" s="21" t="s">
        <v>2003</v>
      </c>
      <c r="C154" s="21">
        <v>52219</v>
      </c>
      <c r="D154" s="21" t="s">
        <v>2739</v>
      </c>
      <c r="E154" s="28">
        <v>7.3755068727612921E-2</v>
      </c>
      <c r="F154" s="26">
        <v>15.003825977499387</v>
      </c>
      <c r="G154" s="26">
        <v>10</v>
      </c>
      <c r="H154" s="21" t="s">
        <v>702</v>
      </c>
      <c r="I154" s="21" t="s">
        <v>1234</v>
      </c>
      <c r="J154" s="21" t="s">
        <v>2705</v>
      </c>
      <c r="K154" s="311">
        <v>0.75</v>
      </c>
    </row>
    <row r="155" spans="1:11" x14ac:dyDescent="0.2">
      <c r="A155" s="21" t="s">
        <v>2189</v>
      </c>
      <c r="B155" s="21" t="s">
        <v>2003</v>
      </c>
      <c r="C155" s="21">
        <v>52103</v>
      </c>
      <c r="D155" s="21" t="s">
        <v>2730</v>
      </c>
      <c r="E155" s="28">
        <v>7.3752204425348841E-2</v>
      </c>
      <c r="F155" s="26">
        <v>15.004397286354246</v>
      </c>
      <c r="G155" s="26">
        <v>10</v>
      </c>
      <c r="H155" s="21" t="s">
        <v>707</v>
      </c>
      <c r="I155" s="21" t="s">
        <v>1239</v>
      </c>
      <c r="J155" s="21" t="s">
        <v>2705</v>
      </c>
      <c r="K155" s="311">
        <v>0.8</v>
      </c>
    </row>
    <row r="156" spans="1:11" x14ac:dyDescent="0.2">
      <c r="A156" s="21" t="s">
        <v>2189</v>
      </c>
      <c r="B156" s="21" t="s">
        <v>1981</v>
      </c>
      <c r="C156" s="21">
        <v>47789</v>
      </c>
      <c r="D156" s="21" t="s">
        <v>2740</v>
      </c>
      <c r="E156" s="28">
        <v>6.4385668907780622E-2</v>
      </c>
      <c r="F156" s="26">
        <v>20.012523329969696</v>
      </c>
      <c r="G156" s="26">
        <v>10</v>
      </c>
      <c r="H156" s="21" t="s">
        <v>702</v>
      </c>
      <c r="I156" s="21" t="s">
        <v>1234</v>
      </c>
      <c r="J156" s="21" t="s">
        <v>2705</v>
      </c>
      <c r="K156" s="311">
        <v>0.8571428571428571</v>
      </c>
    </row>
    <row r="157" spans="1:11" x14ac:dyDescent="0.2">
      <c r="A157" s="21" t="s">
        <v>2189</v>
      </c>
      <c r="B157" s="21" t="s">
        <v>2003</v>
      </c>
      <c r="C157" s="21">
        <v>52290</v>
      </c>
      <c r="D157" s="21" t="s">
        <v>2035</v>
      </c>
      <c r="E157" s="28">
        <v>6.4371888524883264E-2</v>
      </c>
      <c r="F157" s="26">
        <v>20.016680799699525</v>
      </c>
      <c r="G157" s="26">
        <v>10</v>
      </c>
      <c r="H157" s="21" t="s">
        <v>726</v>
      </c>
      <c r="I157" s="21" t="s">
        <v>1258</v>
      </c>
      <c r="J157" s="21" t="s">
        <v>2705</v>
      </c>
      <c r="K157" s="311">
        <v>0.875</v>
      </c>
    </row>
    <row r="158" spans="1:11" x14ac:dyDescent="0.2">
      <c r="A158" s="21" t="s">
        <v>2189</v>
      </c>
      <c r="B158" s="21" t="s">
        <v>1981</v>
      </c>
      <c r="C158" s="21">
        <v>47290</v>
      </c>
      <c r="D158" s="21" t="s">
        <v>2049</v>
      </c>
      <c r="E158" s="28">
        <v>6.4189887108652213E-2</v>
      </c>
      <c r="F158" s="26">
        <v>20.071749770242857</v>
      </c>
      <c r="G158" s="26">
        <v>10</v>
      </c>
      <c r="H158" s="21" t="s">
        <v>701</v>
      </c>
      <c r="I158" s="21" t="s">
        <v>1233</v>
      </c>
      <c r="J158" s="21" t="s">
        <v>2705</v>
      </c>
      <c r="K158" s="311">
        <v>0.88888888888888884</v>
      </c>
    </row>
    <row r="159" spans="1:11" x14ac:dyDescent="0.2">
      <c r="A159" s="21" t="s">
        <v>2189</v>
      </c>
      <c r="B159" s="21" t="s">
        <v>1995</v>
      </c>
      <c r="C159" s="21">
        <v>64191</v>
      </c>
      <c r="D159" s="21" t="s">
        <v>2021</v>
      </c>
      <c r="E159" s="28">
        <v>6.4138970716417928E-2</v>
      </c>
      <c r="F159" s="26">
        <v>20.087209242449276</v>
      </c>
      <c r="G159" s="26">
        <v>10</v>
      </c>
      <c r="H159" s="21" t="s">
        <v>701</v>
      </c>
      <c r="I159" s="21" t="s">
        <v>1233</v>
      </c>
      <c r="J159" s="21" t="s">
        <v>2704</v>
      </c>
      <c r="K159" s="311">
        <v>0.33333333333333331</v>
      </c>
    </row>
    <row r="160" spans="1:11" x14ac:dyDescent="0.2">
      <c r="A160" s="21" t="s">
        <v>2189</v>
      </c>
      <c r="B160" s="21" t="s">
        <v>1981</v>
      </c>
      <c r="C160" s="21">
        <v>47240</v>
      </c>
      <c r="D160" s="21" t="s">
        <v>2046</v>
      </c>
      <c r="E160" s="28">
        <v>6.4107620093261777E-2</v>
      </c>
      <c r="F160" s="26">
        <v>20.09673973937166</v>
      </c>
      <c r="G160" s="26">
        <v>10</v>
      </c>
      <c r="H160" s="21" t="s">
        <v>702</v>
      </c>
      <c r="I160" s="21" t="s">
        <v>1234</v>
      </c>
      <c r="J160" s="21" t="s">
        <v>2705</v>
      </c>
      <c r="K160" s="311">
        <v>0.8571428571428571</v>
      </c>
    </row>
    <row r="161" spans="1:11" x14ac:dyDescent="0.2">
      <c r="A161" s="16" t="s">
        <v>2189</v>
      </c>
      <c r="B161" s="16" t="s">
        <v>1975</v>
      </c>
      <c r="C161" s="16">
        <v>62012</v>
      </c>
      <c r="D161" s="16" t="s">
        <v>1979</v>
      </c>
      <c r="E161" s="89">
        <v>6.3894187798866658E-2</v>
      </c>
      <c r="F161" s="17">
        <v>200.0724375988091</v>
      </c>
      <c r="G161" s="17">
        <v>30</v>
      </c>
      <c r="H161" s="16" t="s">
        <v>702</v>
      </c>
      <c r="I161" s="16" t="s">
        <v>1234</v>
      </c>
      <c r="J161" s="16" t="s">
        <v>2704</v>
      </c>
      <c r="K161" s="79">
        <v>1</v>
      </c>
    </row>
    <row r="162" spans="1:11" x14ac:dyDescent="0.2">
      <c r="A162" s="90" t="s">
        <v>2208</v>
      </c>
      <c r="B162" s="90" t="s">
        <v>2003</v>
      </c>
      <c r="C162" s="90">
        <v>49320</v>
      </c>
      <c r="D162" s="90" t="s">
        <v>2017</v>
      </c>
      <c r="E162" s="91">
        <v>0.36643291189310084</v>
      </c>
      <c r="F162" s="97">
        <v>95.069628311125655</v>
      </c>
      <c r="G162" s="97">
        <v>60</v>
      </c>
      <c r="H162" s="90" t="s">
        <v>688</v>
      </c>
      <c r="I162" s="90" t="s">
        <v>1864</v>
      </c>
      <c r="J162" s="90" t="s">
        <v>2705</v>
      </c>
      <c r="K162" s="307">
        <v>1</v>
      </c>
    </row>
    <row r="163" spans="1:11" x14ac:dyDescent="0.2">
      <c r="A163" s="92" t="s">
        <v>2208</v>
      </c>
      <c r="B163" s="92" t="s">
        <v>1976</v>
      </c>
      <c r="C163" s="92">
        <v>82990</v>
      </c>
      <c r="D163" s="92" t="s">
        <v>2727</v>
      </c>
      <c r="E163" s="93">
        <v>0.15162385845039744</v>
      </c>
      <c r="F163" s="98">
        <v>615.05603974647772</v>
      </c>
      <c r="G163" s="98">
        <v>115</v>
      </c>
      <c r="H163" s="92" t="s">
        <v>672</v>
      </c>
      <c r="I163" s="92" t="s">
        <v>1848</v>
      </c>
      <c r="J163" s="92" t="s">
        <v>2705</v>
      </c>
      <c r="K163" s="308">
        <v>0.97580645161290325</v>
      </c>
    </row>
    <row r="164" spans="1:11" x14ac:dyDescent="0.2">
      <c r="A164" s="92" t="s">
        <v>2208</v>
      </c>
      <c r="B164" s="92" t="s">
        <v>1974</v>
      </c>
      <c r="C164" s="92">
        <v>70229</v>
      </c>
      <c r="D164" s="92" t="s">
        <v>2725</v>
      </c>
      <c r="E164" s="93">
        <v>0.13731824597892284</v>
      </c>
      <c r="F164" s="98">
        <v>1125.006503599199</v>
      </c>
      <c r="G164" s="98">
        <v>125</v>
      </c>
      <c r="H164" s="92" t="s">
        <v>673</v>
      </c>
      <c r="I164" s="92" t="s">
        <v>1849</v>
      </c>
      <c r="J164" s="92" t="s">
        <v>2704</v>
      </c>
      <c r="K164" s="308">
        <v>0.98654708520179368</v>
      </c>
    </row>
    <row r="165" spans="1:11" x14ac:dyDescent="0.2">
      <c r="A165" s="92" t="s">
        <v>2208</v>
      </c>
      <c r="B165" s="92" t="s">
        <v>1974</v>
      </c>
      <c r="C165" s="92">
        <v>70100</v>
      </c>
      <c r="D165" s="92" t="s">
        <v>2013</v>
      </c>
      <c r="E165" s="93">
        <v>0.13369461428426818</v>
      </c>
      <c r="F165" s="98">
        <v>45.043916508790481</v>
      </c>
      <c r="G165" s="98">
        <v>20</v>
      </c>
      <c r="H165" s="92" t="s">
        <v>673</v>
      </c>
      <c r="I165" s="92" t="s">
        <v>1849</v>
      </c>
      <c r="J165" s="92" t="s">
        <v>2704</v>
      </c>
      <c r="K165" s="308">
        <v>0.72727272727272729</v>
      </c>
    </row>
    <row r="166" spans="1:11" x14ac:dyDescent="0.2">
      <c r="A166" s="92" t="s">
        <v>2208</v>
      </c>
      <c r="B166" s="92" t="s">
        <v>1981</v>
      </c>
      <c r="C166" s="92">
        <v>47710</v>
      </c>
      <c r="D166" s="92" t="s">
        <v>1998</v>
      </c>
      <c r="E166" s="93">
        <v>0.11373203815512879</v>
      </c>
      <c r="F166" s="98">
        <v>70.043806716525395</v>
      </c>
      <c r="G166" s="98">
        <v>25</v>
      </c>
      <c r="H166" s="92" t="s">
        <v>668</v>
      </c>
      <c r="I166" s="92" t="s">
        <v>1844</v>
      </c>
      <c r="J166" s="92" t="s">
        <v>2705</v>
      </c>
      <c r="K166" s="308">
        <v>0.76470588235294112</v>
      </c>
    </row>
    <row r="167" spans="1:11" x14ac:dyDescent="0.2">
      <c r="A167" s="92" t="s">
        <v>2208</v>
      </c>
      <c r="B167" s="92" t="s">
        <v>2036</v>
      </c>
      <c r="C167" s="92">
        <v>18129</v>
      </c>
      <c r="D167" s="92" t="s">
        <v>2741</v>
      </c>
      <c r="E167" s="93">
        <v>9.9152196979523738E-2</v>
      </c>
      <c r="F167" s="98">
        <v>10.012555447759118</v>
      </c>
      <c r="G167" s="98">
        <v>10</v>
      </c>
      <c r="H167" s="92" t="s">
        <v>686</v>
      </c>
      <c r="I167" s="92" t="s">
        <v>1862</v>
      </c>
      <c r="J167" s="92" t="s">
        <v>2705</v>
      </c>
      <c r="K167" s="308">
        <v>0.7142857142857143</v>
      </c>
    </row>
    <row r="168" spans="1:11" x14ac:dyDescent="0.2">
      <c r="A168" s="92" t="s">
        <v>2208</v>
      </c>
      <c r="B168" s="92" t="s">
        <v>1981</v>
      </c>
      <c r="C168" s="92">
        <v>47770</v>
      </c>
      <c r="D168" s="92" t="s">
        <v>2027</v>
      </c>
      <c r="E168" s="93">
        <v>7.9250455017703572E-2</v>
      </c>
      <c r="F168" s="98">
        <v>15.023749057711735</v>
      </c>
      <c r="G168" s="98">
        <v>10</v>
      </c>
      <c r="H168" s="92" t="s">
        <v>668</v>
      </c>
      <c r="I168" s="92" t="s">
        <v>1844</v>
      </c>
      <c r="J168" s="92" t="s">
        <v>2705</v>
      </c>
      <c r="K168" s="308">
        <v>1</v>
      </c>
    </row>
    <row r="169" spans="1:11" x14ac:dyDescent="0.2">
      <c r="A169" s="92" t="s">
        <v>2208</v>
      </c>
      <c r="B169" s="92" t="s">
        <v>1976</v>
      </c>
      <c r="C169" s="92">
        <v>77110</v>
      </c>
      <c r="D169" s="92" t="s">
        <v>2059</v>
      </c>
      <c r="E169" s="93">
        <v>7.8946240970730649E-2</v>
      </c>
      <c r="F169" s="98">
        <v>15.079811604231773</v>
      </c>
      <c r="G169" s="98">
        <v>10</v>
      </c>
      <c r="H169" s="92" t="s">
        <v>687</v>
      </c>
      <c r="I169" s="92" t="s">
        <v>1863</v>
      </c>
      <c r="J169" s="92" t="s">
        <v>2705</v>
      </c>
      <c r="K169" s="308">
        <v>0.83333333333333337</v>
      </c>
    </row>
    <row r="170" spans="1:11" x14ac:dyDescent="0.2">
      <c r="A170" s="92" t="s">
        <v>2208</v>
      </c>
      <c r="B170" s="92" t="s">
        <v>1995</v>
      </c>
      <c r="C170" s="92">
        <v>64209</v>
      </c>
      <c r="D170" s="92" t="s">
        <v>2879</v>
      </c>
      <c r="E170" s="93">
        <v>7.893137146292499E-2</v>
      </c>
      <c r="F170" s="98">
        <v>15.082562411315639</v>
      </c>
      <c r="G170" s="98">
        <v>10</v>
      </c>
      <c r="H170" s="92" t="s">
        <v>668</v>
      </c>
      <c r="I170" s="92" t="s">
        <v>1844</v>
      </c>
      <c r="J170" s="92" t="s">
        <v>2704</v>
      </c>
      <c r="K170" s="308">
        <v>1</v>
      </c>
    </row>
    <row r="171" spans="1:11" x14ac:dyDescent="0.2">
      <c r="A171" s="92" t="s">
        <v>2208</v>
      </c>
      <c r="B171" s="92" t="s">
        <v>1977</v>
      </c>
      <c r="C171" s="92">
        <v>68310</v>
      </c>
      <c r="D171" s="92" t="s">
        <v>1983</v>
      </c>
      <c r="E171" s="93">
        <v>7.111873193662302E-2</v>
      </c>
      <c r="F171" s="98">
        <v>140.06127498629539</v>
      </c>
      <c r="G171" s="98">
        <v>30</v>
      </c>
      <c r="H171" s="92" t="s">
        <v>668</v>
      </c>
      <c r="I171" s="92" t="s">
        <v>1844</v>
      </c>
      <c r="J171" s="92" t="s">
        <v>2705</v>
      </c>
      <c r="K171" s="308">
        <v>0.8571428571428571</v>
      </c>
    </row>
    <row r="172" spans="1:11" x14ac:dyDescent="0.2">
      <c r="A172" s="92" t="s">
        <v>2208</v>
      </c>
      <c r="B172" s="92" t="s">
        <v>1978</v>
      </c>
      <c r="C172" s="92">
        <v>43991</v>
      </c>
      <c r="D172" s="92" t="s">
        <v>2074</v>
      </c>
      <c r="E172" s="93">
        <v>6.8043849034135365E-2</v>
      </c>
      <c r="F172" s="98">
        <v>20.036264582394196</v>
      </c>
      <c r="G172" s="98">
        <v>10</v>
      </c>
      <c r="H172" s="92" t="s">
        <v>665</v>
      </c>
      <c r="I172" s="92" t="s">
        <v>1841</v>
      </c>
      <c r="J172" s="92" t="s">
        <v>2705</v>
      </c>
      <c r="K172" s="308">
        <v>1</v>
      </c>
    </row>
    <row r="173" spans="1:11" x14ac:dyDescent="0.2">
      <c r="A173" s="92" t="s">
        <v>2208</v>
      </c>
      <c r="B173" s="92" t="s">
        <v>1982</v>
      </c>
      <c r="C173" s="92">
        <v>56101</v>
      </c>
      <c r="D173" s="92" t="s">
        <v>2729</v>
      </c>
      <c r="E173" s="93">
        <v>6.4349988160541285E-2</v>
      </c>
      <c r="F173" s="98">
        <v>125.07021635932689</v>
      </c>
      <c r="G173" s="98">
        <v>20</v>
      </c>
      <c r="H173" s="92" t="s">
        <v>667</v>
      </c>
      <c r="I173" s="92" t="s">
        <v>1843</v>
      </c>
      <c r="J173" s="92" t="s">
        <v>2705</v>
      </c>
      <c r="K173" s="308">
        <v>0.57692307692307687</v>
      </c>
    </row>
    <row r="174" spans="1:11" x14ac:dyDescent="0.2">
      <c r="A174" s="92" t="s">
        <v>2208</v>
      </c>
      <c r="B174" s="92" t="s">
        <v>1974</v>
      </c>
      <c r="C174" s="92">
        <v>69102</v>
      </c>
      <c r="D174" s="92" t="s">
        <v>2000</v>
      </c>
      <c r="E174" s="93">
        <v>6.2383982845233631E-2</v>
      </c>
      <c r="F174" s="98">
        <v>55.032672629176325</v>
      </c>
      <c r="G174" s="98">
        <v>14.999999999999998</v>
      </c>
      <c r="H174" s="92" t="s">
        <v>668</v>
      </c>
      <c r="I174" s="92" t="s">
        <v>1844</v>
      </c>
      <c r="J174" s="92" t="s">
        <v>2704</v>
      </c>
      <c r="K174" s="308">
        <v>0.7857142857142857</v>
      </c>
    </row>
    <row r="175" spans="1:11" x14ac:dyDescent="0.2">
      <c r="A175" s="92" t="s">
        <v>2208</v>
      </c>
      <c r="B175" s="92" t="s">
        <v>1977</v>
      </c>
      <c r="C175" s="92">
        <v>68209</v>
      </c>
      <c r="D175" s="92" t="s">
        <v>2726</v>
      </c>
      <c r="E175" s="93">
        <v>6.1510245688486426E-2</v>
      </c>
      <c r="F175" s="98">
        <v>135.03634114206014</v>
      </c>
      <c r="G175" s="98">
        <v>20</v>
      </c>
      <c r="H175" s="92" t="s">
        <v>668</v>
      </c>
      <c r="I175" s="92" t="s">
        <v>1844</v>
      </c>
      <c r="J175" s="92" t="s">
        <v>2705</v>
      </c>
      <c r="K175" s="308">
        <v>0.96666666666666667</v>
      </c>
    </row>
    <row r="176" spans="1:11" x14ac:dyDescent="0.2">
      <c r="A176" s="92" t="s">
        <v>2208</v>
      </c>
      <c r="B176" s="92" t="s">
        <v>1975</v>
      </c>
      <c r="C176" s="92">
        <v>61900</v>
      </c>
      <c r="D176" s="92" t="s">
        <v>2034</v>
      </c>
      <c r="E176" s="93">
        <v>6.0267519199875733E-2</v>
      </c>
      <c r="F176" s="98">
        <v>25.068268404120673</v>
      </c>
      <c r="G176" s="98">
        <v>10</v>
      </c>
      <c r="H176" s="92" t="s">
        <v>667</v>
      </c>
      <c r="I176" s="92" t="s">
        <v>1843</v>
      </c>
      <c r="J176" s="92" t="s">
        <v>2704</v>
      </c>
      <c r="K176" s="308">
        <v>0.83333333333333337</v>
      </c>
    </row>
    <row r="177" spans="1:11" x14ac:dyDescent="0.2">
      <c r="A177" s="92" t="s">
        <v>2208</v>
      </c>
      <c r="B177" s="92" t="s">
        <v>1986</v>
      </c>
      <c r="C177" s="92">
        <v>95110</v>
      </c>
      <c r="D177" s="92" t="s">
        <v>2048</v>
      </c>
      <c r="E177" s="93">
        <v>6.0197490207970494E-2</v>
      </c>
      <c r="F177" s="98">
        <v>25.09548859425723</v>
      </c>
      <c r="G177" s="98">
        <v>10</v>
      </c>
      <c r="H177" s="92" t="s">
        <v>688</v>
      </c>
      <c r="I177" s="92" t="s">
        <v>1864</v>
      </c>
      <c r="J177" s="92" t="s">
        <v>2705</v>
      </c>
      <c r="K177" s="308">
        <v>0.88888888888888884</v>
      </c>
    </row>
    <row r="178" spans="1:11" x14ac:dyDescent="0.2">
      <c r="A178" s="92" t="s">
        <v>2208</v>
      </c>
      <c r="B178" s="92" t="s">
        <v>1981</v>
      </c>
      <c r="C178" s="92">
        <v>47599</v>
      </c>
      <c r="D178" s="92" t="s">
        <v>2742</v>
      </c>
      <c r="E178" s="93">
        <v>5.4445133949882568E-2</v>
      </c>
      <c r="F178" s="98">
        <v>30.003766234663665</v>
      </c>
      <c r="G178" s="98">
        <v>10</v>
      </c>
      <c r="H178" s="92" t="s">
        <v>668</v>
      </c>
      <c r="I178" s="92" t="s">
        <v>1844</v>
      </c>
      <c r="J178" s="92" t="s">
        <v>2705</v>
      </c>
      <c r="K178" s="308">
        <v>0.875</v>
      </c>
    </row>
    <row r="179" spans="1:11" x14ac:dyDescent="0.2">
      <c r="A179" s="92" t="s">
        <v>2208</v>
      </c>
      <c r="B179" s="92" t="s">
        <v>1974</v>
      </c>
      <c r="C179" s="92">
        <v>73200</v>
      </c>
      <c r="D179" s="92" t="s">
        <v>2037</v>
      </c>
      <c r="E179" s="93">
        <v>5.4433597117040954E-2</v>
      </c>
      <c r="F179" s="98">
        <v>30.009576799370038</v>
      </c>
      <c r="G179" s="98">
        <v>10</v>
      </c>
      <c r="H179" s="92" t="s">
        <v>667</v>
      </c>
      <c r="I179" s="92" t="s">
        <v>1843</v>
      </c>
      <c r="J179" s="92" t="s">
        <v>2704</v>
      </c>
      <c r="K179" s="308">
        <v>1</v>
      </c>
    </row>
    <row r="180" spans="1:11" x14ac:dyDescent="0.2">
      <c r="A180" s="92" t="s">
        <v>2208</v>
      </c>
      <c r="B180" s="92" t="s">
        <v>1976</v>
      </c>
      <c r="C180" s="92">
        <v>79110</v>
      </c>
      <c r="D180" s="92" t="s">
        <v>2024</v>
      </c>
      <c r="E180" s="93">
        <v>5.4394294778117656E-2</v>
      </c>
      <c r="F180" s="98">
        <v>30.029387728718387</v>
      </c>
      <c r="G180" s="98">
        <v>10</v>
      </c>
      <c r="H180" s="92" t="s">
        <v>673</v>
      </c>
      <c r="I180" s="92" t="s">
        <v>1849</v>
      </c>
      <c r="J180" s="92" t="s">
        <v>2705</v>
      </c>
      <c r="K180" s="308">
        <v>0.875</v>
      </c>
    </row>
    <row r="181" spans="1:11" x14ac:dyDescent="0.2">
      <c r="A181" s="94" t="s">
        <v>2208</v>
      </c>
      <c r="B181" s="94" t="s">
        <v>1992</v>
      </c>
      <c r="C181" s="94">
        <v>88100</v>
      </c>
      <c r="D181" s="94" t="s">
        <v>2030</v>
      </c>
      <c r="E181" s="95">
        <v>5.4385166281825791E-2</v>
      </c>
      <c r="F181" s="99">
        <v>30.033992665212747</v>
      </c>
      <c r="G181" s="99">
        <v>10</v>
      </c>
      <c r="H181" s="94" t="s">
        <v>686</v>
      </c>
      <c r="I181" s="94" t="s">
        <v>1862</v>
      </c>
      <c r="J181" s="94" t="s">
        <v>2705</v>
      </c>
      <c r="K181" s="309">
        <v>0.44444444444444442</v>
      </c>
    </row>
    <row r="182" spans="1:11" x14ac:dyDescent="0.2">
      <c r="A182" s="87" t="s">
        <v>2188</v>
      </c>
      <c r="B182" s="87" t="s">
        <v>1981</v>
      </c>
      <c r="C182" s="87">
        <v>47710</v>
      </c>
      <c r="D182" s="87" t="s">
        <v>1998</v>
      </c>
      <c r="E182" s="88">
        <v>0.15818243521341732</v>
      </c>
      <c r="F182" s="53">
        <v>35.019037804659177</v>
      </c>
      <c r="G182" s="53">
        <v>20</v>
      </c>
      <c r="H182" s="87" t="s">
        <v>642</v>
      </c>
      <c r="I182" s="87" t="s">
        <v>1196</v>
      </c>
      <c r="J182" s="87" t="s">
        <v>2705</v>
      </c>
      <c r="K182" s="310">
        <v>0.77777777777777779</v>
      </c>
    </row>
    <row r="183" spans="1:11" x14ac:dyDescent="0.2">
      <c r="A183" s="21" t="s">
        <v>2188</v>
      </c>
      <c r="B183" s="21" t="s">
        <v>1995</v>
      </c>
      <c r="C183" s="21">
        <v>64191</v>
      </c>
      <c r="D183" s="21" t="s">
        <v>2021</v>
      </c>
      <c r="E183" s="28">
        <v>9.947296852117829E-2</v>
      </c>
      <c r="F183" s="26">
        <v>15.058511532019869</v>
      </c>
      <c r="G183" s="26">
        <v>10</v>
      </c>
      <c r="H183" s="21" t="s">
        <v>642</v>
      </c>
      <c r="I183" s="21" t="s">
        <v>1196</v>
      </c>
      <c r="J183" s="21" t="s">
        <v>2704</v>
      </c>
      <c r="K183" s="311">
        <v>0.6</v>
      </c>
    </row>
    <row r="184" spans="1:11" x14ac:dyDescent="0.2">
      <c r="A184" s="21" t="s">
        <v>2188</v>
      </c>
      <c r="B184" s="21" t="s">
        <v>2036</v>
      </c>
      <c r="C184" s="21">
        <v>18129</v>
      </c>
      <c r="D184" s="21" t="s">
        <v>2741</v>
      </c>
      <c r="E184" s="28">
        <v>7.8479993255684555E-2</v>
      </c>
      <c r="F184" s="26">
        <v>25.086386478238055</v>
      </c>
      <c r="G184" s="26">
        <v>10</v>
      </c>
      <c r="H184" s="21" t="s">
        <v>646</v>
      </c>
      <c r="I184" s="21" t="s">
        <v>1200</v>
      </c>
      <c r="J184" s="21" t="s">
        <v>2705</v>
      </c>
      <c r="K184" s="311">
        <v>1</v>
      </c>
    </row>
    <row r="185" spans="1:11" x14ac:dyDescent="0.2">
      <c r="A185" s="21" t="s">
        <v>2188</v>
      </c>
      <c r="B185" s="21" t="s">
        <v>1981</v>
      </c>
      <c r="C185" s="21">
        <v>47799</v>
      </c>
      <c r="D185" s="21" t="s">
        <v>2732</v>
      </c>
      <c r="E185" s="28">
        <v>7.232763258137731E-2</v>
      </c>
      <c r="F185" s="26">
        <v>30.048803266679872</v>
      </c>
      <c r="G185" s="26">
        <v>10</v>
      </c>
      <c r="H185" s="21" t="s">
        <v>642</v>
      </c>
      <c r="I185" s="21" t="s">
        <v>1196</v>
      </c>
      <c r="J185" s="21" t="s">
        <v>2705</v>
      </c>
      <c r="K185" s="311">
        <v>0.8571428571428571</v>
      </c>
    </row>
    <row r="186" spans="1:11" x14ac:dyDescent="0.2">
      <c r="A186" s="21" t="s">
        <v>2188</v>
      </c>
      <c r="B186" s="21" t="s">
        <v>1981</v>
      </c>
      <c r="C186" s="21">
        <v>47190</v>
      </c>
      <c r="D186" s="21" t="s">
        <v>2016</v>
      </c>
      <c r="E186" s="28">
        <v>7.2290056552606632E-2</v>
      </c>
      <c r="F186" s="26">
        <v>30.063680880150713</v>
      </c>
      <c r="G186" s="26">
        <v>10</v>
      </c>
      <c r="H186" s="21" t="s">
        <v>642</v>
      </c>
      <c r="I186" s="21" t="s">
        <v>1196</v>
      </c>
      <c r="J186" s="21" t="s">
        <v>2705</v>
      </c>
      <c r="K186" s="311">
        <v>0.7</v>
      </c>
    </row>
    <row r="187" spans="1:11" x14ac:dyDescent="0.2">
      <c r="A187" s="21" t="s">
        <v>2188</v>
      </c>
      <c r="B187" s="21" t="s">
        <v>1988</v>
      </c>
      <c r="C187" s="21">
        <v>92000</v>
      </c>
      <c r="D187" s="21" t="s">
        <v>2015</v>
      </c>
      <c r="E187" s="28">
        <v>6.8361560753141523E-2</v>
      </c>
      <c r="F187" s="26">
        <v>50.041772702684838</v>
      </c>
      <c r="G187" s="26">
        <v>10</v>
      </c>
      <c r="H187" s="21" t="s">
        <v>642</v>
      </c>
      <c r="I187" s="21" t="s">
        <v>1196</v>
      </c>
      <c r="J187" s="21" t="s">
        <v>2705</v>
      </c>
      <c r="K187" s="311">
        <v>0.8571428571428571</v>
      </c>
    </row>
    <row r="188" spans="1:11" x14ac:dyDescent="0.2">
      <c r="A188" s="21" t="s">
        <v>2188</v>
      </c>
      <c r="B188" s="21" t="s">
        <v>1978</v>
      </c>
      <c r="C188" s="21">
        <v>41100</v>
      </c>
      <c r="D188" s="21" t="s">
        <v>1980</v>
      </c>
      <c r="E188" s="28">
        <v>6.6076448420149314E-2</v>
      </c>
      <c r="F188" s="26">
        <v>65.053649273439646</v>
      </c>
      <c r="G188" s="26">
        <v>15</v>
      </c>
      <c r="H188" s="21" t="s">
        <v>653</v>
      </c>
      <c r="I188" s="21" t="s">
        <v>1207</v>
      </c>
      <c r="J188" s="21" t="s">
        <v>2705</v>
      </c>
      <c r="K188" s="311">
        <v>1</v>
      </c>
    </row>
    <row r="189" spans="1:11" x14ac:dyDescent="0.2">
      <c r="A189" s="21" t="s">
        <v>2188</v>
      </c>
      <c r="B189" s="21" t="s">
        <v>1975</v>
      </c>
      <c r="C189" s="21">
        <v>59112</v>
      </c>
      <c r="D189" s="21" t="s">
        <v>2032</v>
      </c>
      <c r="E189" s="28">
        <v>6.2956381923641724E-2</v>
      </c>
      <c r="F189" s="26">
        <v>40.033109728056992</v>
      </c>
      <c r="G189" s="26">
        <v>10</v>
      </c>
      <c r="H189" s="21" t="s">
        <v>649</v>
      </c>
      <c r="I189" s="21" t="s">
        <v>1203</v>
      </c>
      <c r="J189" s="21" t="s">
        <v>2704</v>
      </c>
      <c r="K189" s="311">
        <v>1</v>
      </c>
    </row>
    <row r="190" spans="1:11" x14ac:dyDescent="0.2">
      <c r="A190" s="21" t="s">
        <v>2188</v>
      </c>
      <c r="B190" s="21" t="s">
        <v>1977</v>
      </c>
      <c r="C190" s="21">
        <v>68320</v>
      </c>
      <c r="D190" s="21" t="s">
        <v>1993</v>
      </c>
      <c r="E190" s="28">
        <v>6.2848410928054446E-2</v>
      </c>
      <c r="F190" s="26">
        <v>40.097001759237585</v>
      </c>
      <c r="G190" s="26">
        <v>10</v>
      </c>
      <c r="H190" s="21" t="s">
        <v>646</v>
      </c>
      <c r="I190" s="21" t="s">
        <v>1200</v>
      </c>
      <c r="J190" s="21" t="s">
        <v>2705</v>
      </c>
      <c r="K190" s="311">
        <v>1</v>
      </c>
    </row>
    <row r="191" spans="1:11" x14ac:dyDescent="0.2">
      <c r="A191" s="21" t="s">
        <v>2188</v>
      </c>
      <c r="B191" s="21" t="s">
        <v>1982</v>
      </c>
      <c r="C191" s="21">
        <v>56302</v>
      </c>
      <c r="D191" s="21" t="s">
        <v>2006</v>
      </c>
      <c r="E191" s="28">
        <v>6.1939071846380235E-2</v>
      </c>
      <c r="F191" s="26">
        <v>70.032517917165791</v>
      </c>
      <c r="G191" s="26">
        <v>15</v>
      </c>
      <c r="H191" s="21" t="s">
        <v>635</v>
      </c>
      <c r="I191" s="21" t="s">
        <v>1189</v>
      </c>
      <c r="J191" s="21" t="s">
        <v>2705</v>
      </c>
      <c r="K191" s="311">
        <v>0.61111111111111116</v>
      </c>
    </row>
    <row r="192" spans="1:11" x14ac:dyDescent="0.2">
      <c r="A192" s="21" t="s">
        <v>2188</v>
      </c>
      <c r="B192" s="21" t="s">
        <v>2005</v>
      </c>
      <c r="C192" s="21">
        <v>85520</v>
      </c>
      <c r="D192" s="21" t="s">
        <v>2890</v>
      </c>
      <c r="E192" s="28">
        <v>6.1566497456530665E-2</v>
      </c>
      <c r="F192" s="26">
        <v>5.0006733970575077</v>
      </c>
      <c r="G192" s="26">
        <v>5</v>
      </c>
      <c r="H192" s="21" t="s">
        <v>659</v>
      </c>
      <c r="I192" s="21" t="s">
        <v>1213</v>
      </c>
      <c r="J192" s="21" t="s">
        <v>2705</v>
      </c>
      <c r="K192" s="311">
        <v>0.66666666666666663</v>
      </c>
    </row>
    <row r="193" spans="1:11" x14ac:dyDescent="0.2">
      <c r="A193" s="21" t="s">
        <v>2188</v>
      </c>
      <c r="B193" s="21" t="s">
        <v>1974</v>
      </c>
      <c r="C193" s="21">
        <v>71200</v>
      </c>
      <c r="D193" s="21" t="s">
        <v>2088</v>
      </c>
      <c r="E193" s="28">
        <v>6.1558832058283948E-2</v>
      </c>
      <c r="F193" s="26">
        <v>5.0012900820022193</v>
      </c>
      <c r="G193" s="26">
        <v>5</v>
      </c>
      <c r="H193" s="21" t="s">
        <v>652</v>
      </c>
      <c r="I193" s="21" t="s">
        <v>1206</v>
      </c>
      <c r="J193" s="21" t="s">
        <v>2704</v>
      </c>
      <c r="K193" s="311">
        <v>1</v>
      </c>
    </row>
    <row r="194" spans="1:11" x14ac:dyDescent="0.2">
      <c r="A194" s="21" t="s">
        <v>2188</v>
      </c>
      <c r="B194" s="21" t="s">
        <v>1981</v>
      </c>
      <c r="C194" s="21">
        <v>47640</v>
      </c>
      <c r="D194" s="21" t="s">
        <v>2731</v>
      </c>
      <c r="E194" s="28">
        <v>6.1508309609205371E-2</v>
      </c>
      <c r="F194" s="26">
        <v>5.0053584267432791</v>
      </c>
      <c r="G194" s="26">
        <v>5</v>
      </c>
      <c r="H194" s="21" t="s">
        <v>642</v>
      </c>
      <c r="I194" s="21" t="s">
        <v>1196</v>
      </c>
      <c r="J194" s="21" t="s">
        <v>2705</v>
      </c>
      <c r="K194" s="311">
        <v>0.66666666666666663</v>
      </c>
    </row>
    <row r="195" spans="1:11" x14ac:dyDescent="0.2">
      <c r="A195" s="21" t="s">
        <v>2188</v>
      </c>
      <c r="B195" s="21" t="s">
        <v>2003</v>
      </c>
      <c r="C195" s="21">
        <v>52290</v>
      </c>
      <c r="D195" s="21" t="s">
        <v>2035</v>
      </c>
      <c r="E195" s="28">
        <v>6.1480430174857686E-2</v>
      </c>
      <c r="F195" s="26">
        <v>5.0076062532621419</v>
      </c>
      <c r="G195" s="26">
        <v>5</v>
      </c>
      <c r="H195" s="21" t="s">
        <v>663</v>
      </c>
      <c r="I195" s="21" t="s">
        <v>1217</v>
      </c>
      <c r="J195" s="21" t="s">
        <v>2705</v>
      </c>
      <c r="K195" s="311">
        <v>1</v>
      </c>
    </row>
    <row r="196" spans="1:11" x14ac:dyDescent="0.2">
      <c r="A196" s="21" t="s">
        <v>2188</v>
      </c>
      <c r="B196" s="21" t="s">
        <v>1982</v>
      </c>
      <c r="C196" s="21">
        <v>56301</v>
      </c>
      <c r="D196" s="21" t="s">
        <v>2884</v>
      </c>
      <c r="E196" s="28">
        <v>6.1449565329971062E-2</v>
      </c>
      <c r="F196" s="26">
        <v>5.0100971281099023</v>
      </c>
      <c r="G196" s="26">
        <v>5</v>
      </c>
      <c r="H196" s="21" t="s">
        <v>635</v>
      </c>
      <c r="I196" s="21" t="s">
        <v>1189</v>
      </c>
      <c r="J196" s="21" t="s">
        <v>2705</v>
      </c>
      <c r="K196" s="311">
        <v>1</v>
      </c>
    </row>
    <row r="197" spans="1:11" x14ac:dyDescent="0.2">
      <c r="A197" s="21" t="s">
        <v>2188</v>
      </c>
      <c r="B197" s="21" t="s">
        <v>1981</v>
      </c>
      <c r="C197" s="21">
        <v>47290</v>
      </c>
      <c r="D197" s="21" t="s">
        <v>2049</v>
      </c>
      <c r="E197" s="28">
        <v>6.143671226246665E-2</v>
      </c>
      <c r="F197" s="26">
        <v>5.0111351321827611</v>
      </c>
      <c r="G197" s="26">
        <v>5</v>
      </c>
      <c r="H197" s="21" t="s">
        <v>650</v>
      </c>
      <c r="I197" s="21" t="s">
        <v>1204</v>
      </c>
      <c r="J197" s="21" t="s">
        <v>2705</v>
      </c>
      <c r="K197" s="311">
        <v>1</v>
      </c>
    </row>
    <row r="198" spans="1:11" x14ac:dyDescent="0.2">
      <c r="A198" s="21" t="s">
        <v>2188</v>
      </c>
      <c r="B198" s="21" t="s">
        <v>1974</v>
      </c>
      <c r="C198" s="21">
        <v>75000</v>
      </c>
      <c r="D198" s="21" t="s">
        <v>2097</v>
      </c>
      <c r="E198" s="28">
        <v>6.1367652592538444E-2</v>
      </c>
      <c r="F198" s="26">
        <v>5.0167196756686927</v>
      </c>
      <c r="G198" s="26">
        <v>5</v>
      </c>
      <c r="H198" s="21" t="s">
        <v>639</v>
      </c>
      <c r="I198" s="21" t="s">
        <v>1193</v>
      </c>
      <c r="J198" s="21" t="s">
        <v>2705</v>
      </c>
      <c r="K198" s="311">
        <v>1</v>
      </c>
    </row>
    <row r="199" spans="1:11" x14ac:dyDescent="0.2">
      <c r="A199" s="21" t="s">
        <v>2188</v>
      </c>
      <c r="B199" s="21" t="s">
        <v>1981</v>
      </c>
      <c r="C199" s="21">
        <v>45310</v>
      </c>
      <c r="D199" s="21" t="s">
        <v>2885</v>
      </c>
      <c r="E199" s="28">
        <v>6.1358744596853733E-2</v>
      </c>
      <c r="F199" s="26">
        <v>5.0174409270889457</v>
      </c>
      <c r="G199" s="26">
        <v>5</v>
      </c>
      <c r="H199" s="21" t="s">
        <v>655</v>
      </c>
      <c r="I199" s="21" t="s">
        <v>1209</v>
      </c>
      <c r="J199" s="21" t="s">
        <v>2705</v>
      </c>
      <c r="K199" s="311">
        <v>0.66666666666666663</v>
      </c>
    </row>
    <row r="200" spans="1:11" x14ac:dyDescent="0.2">
      <c r="A200" s="21" t="s">
        <v>2188</v>
      </c>
      <c r="B200" s="21" t="s">
        <v>1981</v>
      </c>
      <c r="C200" s="21">
        <v>47770</v>
      </c>
      <c r="D200" s="21" t="s">
        <v>2027</v>
      </c>
      <c r="E200" s="28">
        <v>6.1322464592674784E-2</v>
      </c>
      <c r="F200" s="26">
        <v>5.0203805341127081</v>
      </c>
      <c r="G200" s="26">
        <v>5</v>
      </c>
      <c r="H200" s="21" t="s">
        <v>642</v>
      </c>
      <c r="I200" s="21" t="s">
        <v>1196</v>
      </c>
      <c r="J200" s="21" t="s">
        <v>2705</v>
      </c>
      <c r="K200" s="311">
        <v>1</v>
      </c>
    </row>
    <row r="201" spans="1:11" x14ac:dyDescent="0.2">
      <c r="A201" s="16" t="s">
        <v>2188</v>
      </c>
      <c r="B201" s="16" t="s">
        <v>1981</v>
      </c>
      <c r="C201" s="16">
        <v>47781</v>
      </c>
      <c r="D201" s="16" t="s">
        <v>2891</v>
      </c>
      <c r="E201" s="89">
        <v>6.1315569117860881E-2</v>
      </c>
      <c r="F201" s="17">
        <v>5.0209396314002603</v>
      </c>
      <c r="G201" s="17">
        <v>5</v>
      </c>
      <c r="H201" s="16" t="s">
        <v>635</v>
      </c>
      <c r="I201" s="16" t="s">
        <v>1189</v>
      </c>
      <c r="J201" s="16" t="s">
        <v>2705</v>
      </c>
      <c r="K201" s="79">
        <v>1</v>
      </c>
    </row>
    <row r="202" spans="1:11" x14ac:dyDescent="0.2">
      <c r="A202" s="90" t="s">
        <v>2187</v>
      </c>
      <c r="B202" s="90" t="s">
        <v>1982</v>
      </c>
      <c r="C202" s="90">
        <v>56101</v>
      </c>
      <c r="D202" s="90" t="s">
        <v>2729</v>
      </c>
      <c r="E202" s="91">
        <v>0.13415465377606439</v>
      </c>
      <c r="F202" s="97">
        <v>305.05665845045996</v>
      </c>
      <c r="G202" s="97">
        <v>59.999999999999993</v>
      </c>
      <c r="H202" s="90" t="s">
        <v>969</v>
      </c>
      <c r="I202" s="90" t="s">
        <v>1185</v>
      </c>
      <c r="J202" s="90" t="s">
        <v>2705</v>
      </c>
      <c r="K202" s="307">
        <v>0.55555555555555558</v>
      </c>
    </row>
    <row r="203" spans="1:11" x14ac:dyDescent="0.2">
      <c r="A203" s="92" t="s">
        <v>2187</v>
      </c>
      <c r="B203" s="92" t="s">
        <v>1976</v>
      </c>
      <c r="C203" s="92">
        <v>82990</v>
      </c>
      <c r="D203" s="92" t="s">
        <v>2727</v>
      </c>
      <c r="E203" s="93">
        <v>9.2737988602184823E-2</v>
      </c>
      <c r="F203" s="98">
        <v>760.06517702682936</v>
      </c>
      <c r="G203" s="98">
        <v>120</v>
      </c>
      <c r="H203" s="92" t="s">
        <v>969</v>
      </c>
      <c r="I203" s="92" t="s">
        <v>1185</v>
      </c>
      <c r="J203" s="92" t="s">
        <v>2705</v>
      </c>
      <c r="K203" s="308">
        <v>0.96710526315789469</v>
      </c>
    </row>
    <row r="204" spans="1:11" x14ac:dyDescent="0.2">
      <c r="A204" s="92" t="s">
        <v>2187</v>
      </c>
      <c r="B204" s="92" t="s">
        <v>1977</v>
      </c>
      <c r="C204" s="92">
        <v>68209</v>
      </c>
      <c r="D204" s="92" t="s">
        <v>2726</v>
      </c>
      <c r="E204" s="93">
        <v>8.6221948441043514E-2</v>
      </c>
      <c r="F204" s="98">
        <v>225.04446628982666</v>
      </c>
      <c r="G204" s="98">
        <v>50</v>
      </c>
      <c r="H204" s="92" t="s">
        <v>600</v>
      </c>
      <c r="I204" s="92" t="s">
        <v>1153</v>
      </c>
      <c r="J204" s="92" t="s">
        <v>2705</v>
      </c>
      <c r="K204" s="308">
        <v>0.88888888888888884</v>
      </c>
    </row>
    <row r="205" spans="1:11" x14ac:dyDescent="0.2">
      <c r="A205" s="92" t="s">
        <v>2187</v>
      </c>
      <c r="B205" s="92" t="s">
        <v>1986</v>
      </c>
      <c r="C205" s="92">
        <v>94120</v>
      </c>
      <c r="D205" s="92" t="s">
        <v>2060</v>
      </c>
      <c r="E205" s="93">
        <v>7.9802943952807057E-2</v>
      </c>
      <c r="F205" s="98">
        <v>10.011106390867836</v>
      </c>
      <c r="G205" s="98">
        <v>10</v>
      </c>
      <c r="H205" s="92" t="s">
        <v>969</v>
      </c>
      <c r="I205" s="92" t="s">
        <v>1185</v>
      </c>
      <c r="J205" s="92" t="s">
        <v>2705</v>
      </c>
      <c r="K205" s="308">
        <v>0.75</v>
      </c>
    </row>
    <row r="206" spans="1:11" x14ac:dyDescent="0.2">
      <c r="A206" s="92" t="s">
        <v>2187</v>
      </c>
      <c r="B206" s="92" t="s">
        <v>2003</v>
      </c>
      <c r="C206" s="92">
        <v>53201</v>
      </c>
      <c r="D206" s="92" t="s">
        <v>2743</v>
      </c>
      <c r="E206" s="93">
        <v>7.9630632473655996E-2</v>
      </c>
      <c r="F206" s="98">
        <v>10.032520310413309</v>
      </c>
      <c r="G206" s="98">
        <v>10</v>
      </c>
      <c r="H206" s="92" t="s">
        <v>608</v>
      </c>
      <c r="I206" s="92" t="s">
        <v>1161</v>
      </c>
      <c r="J206" s="92" t="s">
        <v>2705</v>
      </c>
      <c r="K206" s="308">
        <v>1</v>
      </c>
    </row>
    <row r="207" spans="1:11" x14ac:dyDescent="0.2">
      <c r="A207" s="92" t="s">
        <v>2187</v>
      </c>
      <c r="B207" s="92" t="s">
        <v>1982</v>
      </c>
      <c r="C207" s="92">
        <v>55100</v>
      </c>
      <c r="D207" s="92" t="s">
        <v>2019</v>
      </c>
      <c r="E207" s="93">
        <v>7.1329021225902539E-2</v>
      </c>
      <c r="F207" s="98">
        <v>40.046827031321868</v>
      </c>
      <c r="G207" s="98">
        <v>15</v>
      </c>
      <c r="H207" s="92" t="s">
        <v>969</v>
      </c>
      <c r="I207" s="92" t="s">
        <v>1185</v>
      </c>
      <c r="J207" s="92" t="s">
        <v>2705</v>
      </c>
      <c r="K207" s="308">
        <v>0.4</v>
      </c>
    </row>
    <row r="208" spans="1:11" x14ac:dyDescent="0.2">
      <c r="A208" s="92" t="s">
        <v>2187</v>
      </c>
      <c r="B208" s="92" t="s">
        <v>1974</v>
      </c>
      <c r="C208" s="92">
        <v>70100</v>
      </c>
      <c r="D208" s="92" t="s">
        <v>2013</v>
      </c>
      <c r="E208" s="93">
        <v>6.6869832322068043E-2</v>
      </c>
      <c r="F208" s="98">
        <v>35.025575570076079</v>
      </c>
      <c r="G208" s="98">
        <v>15</v>
      </c>
      <c r="H208" s="92" t="s">
        <v>969</v>
      </c>
      <c r="I208" s="92" t="s">
        <v>1185</v>
      </c>
      <c r="J208" s="92" t="s">
        <v>2704</v>
      </c>
      <c r="K208" s="308">
        <v>0.625</v>
      </c>
    </row>
    <row r="209" spans="1:11" x14ac:dyDescent="0.2">
      <c r="A209" s="92" t="s">
        <v>2187</v>
      </c>
      <c r="B209" s="92" t="s">
        <v>1976</v>
      </c>
      <c r="C209" s="92">
        <v>81299</v>
      </c>
      <c r="D209" s="92" t="s">
        <v>2744</v>
      </c>
      <c r="E209" s="93">
        <v>6.1067055350054682E-2</v>
      </c>
      <c r="F209" s="98">
        <v>40.006216992985486</v>
      </c>
      <c r="G209" s="98">
        <v>15</v>
      </c>
      <c r="H209" s="92" t="s">
        <v>607</v>
      </c>
      <c r="I209" s="92" t="s">
        <v>1160</v>
      </c>
      <c r="J209" s="92" t="s">
        <v>2705</v>
      </c>
      <c r="K209" s="308">
        <v>0.9</v>
      </c>
    </row>
    <row r="210" spans="1:11" x14ac:dyDescent="0.2">
      <c r="A210" s="92" t="s">
        <v>2187</v>
      </c>
      <c r="B210" s="92" t="s">
        <v>2005</v>
      </c>
      <c r="C210" s="92">
        <v>85600</v>
      </c>
      <c r="D210" s="92" t="s">
        <v>2222</v>
      </c>
      <c r="E210" s="93">
        <v>6.1023157577011641E-2</v>
      </c>
      <c r="F210" s="98">
        <v>40.033352075464073</v>
      </c>
      <c r="G210" s="98">
        <v>15</v>
      </c>
      <c r="H210" s="92" t="s">
        <v>969</v>
      </c>
      <c r="I210" s="92" t="s">
        <v>1185</v>
      </c>
      <c r="J210" s="92" t="s">
        <v>2705</v>
      </c>
      <c r="K210" s="308">
        <v>0.90909090909090906</v>
      </c>
    </row>
    <row r="211" spans="1:11" x14ac:dyDescent="0.2">
      <c r="A211" s="92" t="s">
        <v>2187</v>
      </c>
      <c r="B211" s="92" t="s">
        <v>1981</v>
      </c>
      <c r="C211" s="92">
        <v>47799</v>
      </c>
      <c r="D211" s="92" t="s">
        <v>2732</v>
      </c>
      <c r="E211" s="93">
        <v>5.6221023909869508E-2</v>
      </c>
      <c r="F211" s="98">
        <v>20.057469307123078</v>
      </c>
      <c r="G211" s="98">
        <v>10</v>
      </c>
      <c r="H211" s="92" t="s">
        <v>625</v>
      </c>
      <c r="I211" s="92" t="s">
        <v>1178</v>
      </c>
      <c r="J211" s="92" t="s">
        <v>2705</v>
      </c>
      <c r="K211" s="308">
        <v>1</v>
      </c>
    </row>
    <row r="212" spans="1:11" x14ac:dyDescent="0.2">
      <c r="A212" s="92" t="s">
        <v>2187</v>
      </c>
      <c r="B212" s="92" t="s">
        <v>1982</v>
      </c>
      <c r="C212" s="92">
        <v>56102</v>
      </c>
      <c r="D212" s="92" t="s">
        <v>2733</v>
      </c>
      <c r="E212" s="93">
        <v>5.4396175780560087E-2</v>
      </c>
      <c r="F212" s="98">
        <v>220.01559821610832</v>
      </c>
      <c r="G212" s="98">
        <v>40</v>
      </c>
      <c r="H212" s="92" t="s">
        <v>969</v>
      </c>
      <c r="I212" s="92" t="s">
        <v>1185</v>
      </c>
      <c r="J212" s="92" t="s">
        <v>2705</v>
      </c>
      <c r="K212" s="308">
        <v>0.78260869565217395</v>
      </c>
    </row>
    <row r="213" spans="1:11" x14ac:dyDescent="0.2">
      <c r="A213" s="92" t="s">
        <v>2187</v>
      </c>
      <c r="B213" s="92" t="s">
        <v>1981</v>
      </c>
      <c r="C213" s="92">
        <v>47710</v>
      </c>
      <c r="D213" s="92" t="s">
        <v>1998</v>
      </c>
      <c r="E213" s="93">
        <v>5.1988998428007888E-2</v>
      </c>
      <c r="F213" s="98">
        <v>50.052140399585923</v>
      </c>
      <c r="G213" s="98">
        <v>10</v>
      </c>
      <c r="H213" s="92" t="s">
        <v>612</v>
      </c>
      <c r="I213" s="92" t="s">
        <v>1165</v>
      </c>
      <c r="J213" s="92" t="s">
        <v>2705</v>
      </c>
      <c r="K213" s="308">
        <v>0.8</v>
      </c>
    </row>
    <row r="214" spans="1:11" x14ac:dyDescent="0.2">
      <c r="A214" s="92" t="s">
        <v>2187</v>
      </c>
      <c r="B214" s="92" t="s">
        <v>1976</v>
      </c>
      <c r="C214" s="92">
        <v>79110</v>
      </c>
      <c r="D214" s="92" t="s">
        <v>2024</v>
      </c>
      <c r="E214" s="93">
        <v>5.0717467492799415E-2</v>
      </c>
      <c r="F214" s="98">
        <v>25.057470031818646</v>
      </c>
      <c r="G214" s="98">
        <v>10</v>
      </c>
      <c r="H214" s="92" t="s">
        <v>969</v>
      </c>
      <c r="I214" s="92" t="s">
        <v>1185</v>
      </c>
      <c r="J214" s="92" t="s">
        <v>2705</v>
      </c>
      <c r="K214" s="308">
        <v>0.7142857142857143</v>
      </c>
    </row>
    <row r="215" spans="1:11" x14ac:dyDescent="0.2">
      <c r="A215" s="92" t="s">
        <v>2187</v>
      </c>
      <c r="B215" s="92" t="s">
        <v>1978</v>
      </c>
      <c r="C215" s="92">
        <v>42990</v>
      </c>
      <c r="D215" s="92" t="s">
        <v>2745</v>
      </c>
      <c r="E215" s="93">
        <v>4.6639824916698776E-2</v>
      </c>
      <c r="F215" s="98">
        <v>30.018007885428606</v>
      </c>
      <c r="G215" s="98">
        <v>10</v>
      </c>
      <c r="H215" s="92" t="s">
        <v>969</v>
      </c>
      <c r="I215" s="92" t="s">
        <v>1185</v>
      </c>
      <c r="J215" s="92" t="s">
        <v>2705</v>
      </c>
      <c r="K215" s="308">
        <v>0.9</v>
      </c>
    </row>
    <row r="216" spans="1:11" x14ac:dyDescent="0.2">
      <c r="A216" s="92" t="s">
        <v>2187</v>
      </c>
      <c r="B216" s="92" t="s">
        <v>1981</v>
      </c>
      <c r="C216" s="92">
        <v>47789</v>
      </c>
      <c r="D216" s="92" t="s">
        <v>2740</v>
      </c>
      <c r="E216" s="93">
        <v>4.6635027051394259E-2</v>
      </c>
      <c r="F216" s="98">
        <v>30.020922838525365</v>
      </c>
      <c r="G216" s="98">
        <v>10</v>
      </c>
      <c r="H216" s="92" t="s">
        <v>969</v>
      </c>
      <c r="I216" s="92" t="s">
        <v>1185</v>
      </c>
      <c r="J216" s="92" t="s">
        <v>2705</v>
      </c>
      <c r="K216" s="308">
        <v>0.90909090909090906</v>
      </c>
    </row>
    <row r="217" spans="1:11" x14ac:dyDescent="0.2">
      <c r="A217" s="92" t="s">
        <v>2187</v>
      </c>
      <c r="B217" s="92" t="s">
        <v>2058</v>
      </c>
      <c r="C217" s="92">
        <v>84240</v>
      </c>
      <c r="D217" s="92" t="s">
        <v>2076</v>
      </c>
      <c r="E217" s="93">
        <v>4.6562322788260238E-2</v>
      </c>
      <c r="F217" s="98">
        <v>30.065161902829754</v>
      </c>
      <c r="G217" s="98">
        <v>10</v>
      </c>
      <c r="H217" s="92" t="s">
        <v>599</v>
      </c>
      <c r="I217" s="92" t="s">
        <v>1152</v>
      </c>
      <c r="J217" s="92" t="s">
        <v>2705</v>
      </c>
      <c r="K217" s="308">
        <v>0.33333333333333331</v>
      </c>
    </row>
    <row r="218" spans="1:11" x14ac:dyDescent="0.2">
      <c r="A218" s="92" t="s">
        <v>2187</v>
      </c>
      <c r="B218" s="92" t="s">
        <v>1982</v>
      </c>
      <c r="C218" s="92">
        <v>56302</v>
      </c>
      <c r="D218" s="92" t="s">
        <v>2006</v>
      </c>
      <c r="E218" s="93">
        <v>4.6114759950530132E-2</v>
      </c>
      <c r="F218" s="98">
        <v>140.00901270643749</v>
      </c>
      <c r="G218" s="98">
        <v>25</v>
      </c>
      <c r="H218" s="92" t="s">
        <v>969</v>
      </c>
      <c r="I218" s="92" t="s">
        <v>1185</v>
      </c>
      <c r="J218" s="92" t="s">
        <v>2705</v>
      </c>
      <c r="K218" s="308">
        <v>0.44827586206896552</v>
      </c>
    </row>
    <row r="219" spans="1:11" x14ac:dyDescent="0.2">
      <c r="A219" s="92" t="s">
        <v>2187</v>
      </c>
      <c r="B219" s="92" t="s">
        <v>1986</v>
      </c>
      <c r="C219" s="92">
        <v>94990</v>
      </c>
      <c r="D219" s="92" t="s">
        <v>2746</v>
      </c>
      <c r="E219" s="93">
        <v>4.3704352916326704E-2</v>
      </c>
      <c r="F219" s="98">
        <v>50.074383271108225</v>
      </c>
      <c r="G219" s="98">
        <v>10</v>
      </c>
      <c r="H219" s="92" t="s">
        <v>599</v>
      </c>
      <c r="I219" s="92" t="s">
        <v>1152</v>
      </c>
      <c r="J219" s="92" t="s">
        <v>2705</v>
      </c>
      <c r="K219" s="308">
        <v>0.7857142857142857</v>
      </c>
    </row>
    <row r="220" spans="1:11" x14ac:dyDescent="0.2">
      <c r="A220" s="92" t="s">
        <v>2187</v>
      </c>
      <c r="B220" s="92" t="s">
        <v>1975</v>
      </c>
      <c r="C220" s="92">
        <v>58190</v>
      </c>
      <c r="D220" s="92" t="s">
        <v>2041</v>
      </c>
      <c r="E220" s="93">
        <v>4.317640218795335E-2</v>
      </c>
      <c r="F220" s="98">
        <v>35.083693015140646</v>
      </c>
      <c r="G220" s="98">
        <v>10</v>
      </c>
      <c r="H220" s="92" t="s">
        <v>600</v>
      </c>
      <c r="I220" s="92" t="s">
        <v>1153</v>
      </c>
      <c r="J220" s="92" t="s">
        <v>2705</v>
      </c>
      <c r="K220" s="308">
        <v>0.9</v>
      </c>
    </row>
    <row r="221" spans="1:11" x14ac:dyDescent="0.2">
      <c r="A221" s="94" t="s">
        <v>2187</v>
      </c>
      <c r="B221" s="94" t="s">
        <v>1976</v>
      </c>
      <c r="C221" s="94">
        <v>78109</v>
      </c>
      <c r="D221" s="94" t="s">
        <v>2747</v>
      </c>
      <c r="E221" s="95">
        <v>4.2928747372679939E-2</v>
      </c>
      <c r="F221" s="99">
        <v>155.00055919269883</v>
      </c>
      <c r="G221" s="99">
        <v>25</v>
      </c>
      <c r="H221" s="94" t="s">
        <v>969</v>
      </c>
      <c r="I221" s="94" t="s">
        <v>1185</v>
      </c>
      <c r="J221" s="94" t="s">
        <v>2704</v>
      </c>
      <c r="K221" s="309">
        <v>0.87096774193548387</v>
      </c>
    </row>
    <row r="222" spans="1:11" x14ac:dyDescent="0.2">
      <c r="A222" s="87" t="s">
        <v>2207</v>
      </c>
      <c r="B222" s="87" t="s">
        <v>1981</v>
      </c>
      <c r="C222" s="87">
        <v>47710</v>
      </c>
      <c r="D222" s="87" t="s">
        <v>1998</v>
      </c>
      <c r="E222" s="88">
        <v>0.74294208724715427</v>
      </c>
      <c r="F222" s="53">
        <v>70.046898503591919</v>
      </c>
      <c r="G222" s="53">
        <v>65</v>
      </c>
      <c r="H222" s="87" t="s">
        <v>586</v>
      </c>
      <c r="I222" s="87" t="s">
        <v>1829</v>
      </c>
      <c r="J222" s="87" t="s">
        <v>2705</v>
      </c>
      <c r="K222" s="310">
        <v>0.52941176470588236</v>
      </c>
    </row>
    <row r="223" spans="1:11" x14ac:dyDescent="0.2">
      <c r="A223" s="21" t="s">
        <v>2207</v>
      </c>
      <c r="B223" s="21" t="s">
        <v>1981</v>
      </c>
      <c r="C223" s="21">
        <v>47910</v>
      </c>
      <c r="D223" s="21" t="s">
        <v>1989</v>
      </c>
      <c r="E223" s="28">
        <v>0.72425272075042524</v>
      </c>
      <c r="F223" s="26">
        <v>235.0671146350891</v>
      </c>
      <c r="G223" s="26">
        <v>120</v>
      </c>
      <c r="H223" s="21" t="s">
        <v>584</v>
      </c>
      <c r="I223" s="21" t="s">
        <v>1827</v>
      </c>
      <c r="J223" s="21" t="s">
        <v>2705</v>
      </c>
      <c r="K223" s="311">
        <v>0.97777777777777775</v>
      </c>
    </row>
    <row r="224" spans="1:11" x14ac:dyDescent="0.2">
      <c r="A224" s="21" t="s">
        <v>2207</v>
      </c>
      <c r="B224" s="21" t="s">
        <v>2058</v>
      </c>
      <c r="C224" s="21">
        <v>84110</v>
      </c>
      <c r="D224" s="21" t="s">
        <v>2057</v>
      </c>
      <c r="E224" s="28">
        <v>0.55511733174202349</v>
      </c>
      <c r="F224" s="26">
        <v>45.071725201190453</v>
      </c>
      <c r="G224" s="26">
        <v>45</v>
      </c>
      <c r="H224" s="21" t="s">
        <v>586</v>
      </c>
      <c r="I224" s="21" t="s">
        <v>1829</v>
      </c>
      <c r="J224" s="21" t="s">
        <v>2705</v>
      </c>
      <c r="K224" s="311">
        <v>0.3</v>
      </c>
    </row>
    <row r="225" spans="1:11" x14ac:dyDescent="0.2">
      <c r="A225" s="21" t="s">
        <v>2207</v>
      </c>
      <c r="B225" s="21" t="s">
        <v>1982</v>
      </c>
      <c r="C225" s="21">
        <v>56102</v>
      </c>
      <c r="D225" s="21" t="s">
        <v>2733</v>
      </c>
      <c r="E225" s="28">
        <v>0.26180871484108986</v>
      </c>
      <c r="F225" s="26">
        <v>120.02016140109914</v>
      </c>
      <c r="G225" s="26">
        <v>50</v>
      </c>
      <c r="H225" s="21" t="s">
        <v>586</v>
      </c>
      <c r="I225" s="21" t="s">
        <v>1829</v>
      </c>
      <c r="J225" s="21" t="s">
        <v>2705</v>
      </c>
      <c r="K225" s="311">
        <v>0.79166666666666663</v>
      </c>
    </row>
    <row r="226" spans="1:11" x14ac:dyDescent="0.2">
      <c r="A226" s="21" t="s">
        <v>2207</v>
      </c>
      <c r="B226" s="21" t="s">
        <v>1981</v>
      </c>
      <c r="C226" s="21">
        <v>47750</v>
      </c>
      <c r="D226" s="21" t="s">
        <v>2043</v>
      </c>
      <c r="E226" s="28">
        <v>0.20379232566174973</v>
      </c>
      <c r="F226" s="26">
        <v>25.055422280427472</v>
      </c>
      <c r="G226" s="26">
        <v>20</v>
      </c>
      <c r="H226" s="21" t="s">
        <v>586</v>
      </c>
      <c r="I226" s="21" t="s">
        <v>1829</v>
      </c>
      <c r="J226" s="21" t="s">
        <v>2705</v>
      </c>
      <c r="K226" s="311">
        <v>0.8</v>
      </c>
    </row>
    <row r="227" spans="1:11" x14ac:dyDescent="0.2">
      <c r="A227" s="21" t="s">
        <v>2207</v>
      </c>
      <c r="B227" s="21" t="s">
        <v>1981</v>
      </c>
      <c r="C227" s="21">
        <v>47721</v>
      </c>
      <c r="D227" s="21" t="s">
        <v>2047</v>
      </c>
      <c r="E227" s="28">
        <v>0.18461296226411295</v>
      </c>
      <c r="F227" s="26">
        <v>15.058194069630444</v>
      </c>
      <c r="G227" s="26">
        <v>15</v>
      </c>
      <c r="H227" s="21" t="s">
        <v>586</v>
      </c>
      <c r="I227" s="21" t="s">
        <v>1829</v>
      </c>
      <c r="J227" s="21" t="s">
        <v>2705</v>
      </c>
      <c r="K227" s="311">
        <v>0.75</v>
      </c>
    </row>
    <row r="228" spans="1:11" x14ac:dyDescent="0.2">
      <c r="A228" s="21" t="s">
        <v>2207</v>
      </c>
      <c r="B228" s="21" t="s">
        <v>1982</v>
      </c>
      <c r="C228" s="21">
        <v>56101</v>
      </c>
      <c r="D228" s="21" t="s">
        <v>2729</v>
      </c>
      <c r="E228" s="28">
        <v>0.15783781581771217</v>
      </c>
      <c r="F228" s="26">
        <v>125.0790080937708</v>
      </c>
      <c r="G228" s="26">
        <v>40</v>
      </c>
      <c r="H228" s="21" t="s">
        <v>586</v>
      </c>
      <c r="I228" s="21" t="s">
        <v>1829</v>
      </c>
      <c r="J228" s="21" t="s">
        <v>2705</v>
      </c>
      <c r="K228" s="311">
        <v>0.52</v>
      </c>
    </row>
    <row r="229" spans="1:11" x14ac:dyDescent="0.2">
      <c r="A229" s="21" t="s">
        <v>2207</v>
      </c>
      <c r="B229" s="21" t="s">
        <v>1986</v>
      </c>
      <c r="C229" s="21">
        <v>94990</v>
      </c>
      <c r="D229" s="21" t="s">
        <v>2746</v>
      </c>
      <c r="E229" s="28">
        <v>0.14879862195158555</v>
      </c>
      <c r="F229" s="26">
        <v>20.028282787806294</v>
      </c>
      <c r="G229" s="26">
        <v>14.999999999999998</v>
      </c>
      <c r="H229" s="21" t="s">
        <v>586</v>
      </c>
      <c r="I229" s="21" t="s">
        <v>1829</v>
      </c>
      <c r="J229" s="21" t="s">
        <v>2705</v>
      </c>
      <c r="K229" s="311">
        <v>0.4</v>
      </c>
    </row>
    <row r="230" spans="1:11" x14ac:dyDescent="0.2">
      <c r="A230" s="21" t="s">
        <v>2207</v>
      </c>
      <c r="B230" s="21" t="s">
        <v>1981</v>
      </c>
      <c r="C230" s="21">
        <v>47770</v>
      </c>
      <c r="D230" s="21" t="s">
        <v>2027</v>
      </c>
      <c r="E230" s="28">
        <v>0.14837414861380896</v>
      </c>
      <c r="F230" s="26">
        <v>20.084506914176171</v>
      </c>
      <c r="G230" s="26">
        <v>15</v>
      </c>
      <c r="H230" s="21" t="s">
        <v>586</v>
      </c>
      <c r="I230" s="21" t="s">
        <v>1829</v>
      </c>
      <c r="J230" s="21" t="s">
        <v>2705</v>
      </c>
      <c r="K230" s="311">
        <v>0.6</v>
      </c>
    </row>
    <row r="231" spans="1:11" x14ac:dyDescent="0.2">
      <c r="A231" s="21" t="s">
        <v>2207</v>
      </c>
      <c r="B231" s="21" t="s">
        <v>1981</v>
      </c>
      <c r="C231" s="21">
        <v>47421</v>
      </c>
      <c r="D231" s="21" t="s">
        <v>2738</v>
      </c>
      <c r="E231" s="28">
        <v>0.12314570937125879</v>
      </c>
      <c r="F231" s="26">
        <v>10.03312227167666</v>
      </c>
      <c r="G231" s="26">
        <v>10</v>
      </c>
      <c r="H231" s="21" t="s">
        <v>586</v>
      </c>
      <c r="I231" s="21" t="s">
        <v>1829</v>
      </c>
      <c r="J231" s="21" t="s">
        <v>2705</v>
      </c>
      <c r="K231" s="311">
        <v>0.66666666666666663</v>
      </c>
    </row>
    <row r="232" spans="1:11" x14ac:dyDescent="0.2">
      <c r="A232" s="21" t="s">
        <v>2207</v>
      </c>
      <c r="B232" s="21" t="s">
        <v>1981</v>
      </c>
      <c r="C232" s="21">
        <v>47620</v>
      </c>
      <c r="D232" s="21" t="s">
        <v>2065</v>
      </c>
      <c r="E232" s="28">
        <v>0.12300881462729958</v>
      </c>
      <c r="F232" s="26">
        <v>10.04416075827395</v>
      </c>
      <c r="G232" s="26">
        <v>10</v>
      </c>
      <c r="H232" s="21" t="s">
        <v>586</v>
      </c>
      <c r="I232" s="21" t="s">
        <v>1829</v>
      </c>
      <c r="J232" s="21" t="s">
        <v>2705</v>
      </c>
      <c r="K232" s="311">
        <v>0.75</v>
      </c>
    </row>
    <row r="233" spans="1:11" x14ac:dyDescent="0.2">
      <c r="A233" s="21" t="s">
        <v>2207</v>
      </c>
      <c r="B233" s="21" t="s">
        <v>2058</v>
      </c>
      <c r="C233" s="21">
        <v>84120</v>
      </c>
      <c r="D233" s="21" t="s">
        <v>2748</v>
      </c>
      <c r="E233" s="28">
        <v>0.12279157065062921</v>
      </c>
      <c r="F233" s="26">
        <v>10.061727851886594</v>
      </c>
      <c r="G233" s="26">
        <v>10</v>
      </c>
      <c r="H233" s="21" t="s">
        <v>586</v>
      </c>
      <c r="I233" s="21" t="s">
        <v>1829</v>
      </c>
      <c r="J233" s="21" t="s">
        <v>2705</v>
      </c>
      <c r="K233" s="311">
        <v>0.5</v>
      </c>
    </row>
    <row r="234" spans="1:11" x14ac:dyDescent="0.2">
      <c r="A234" s="21" t="s">
        <v>2207</v>
      </c>
      <c r="B234" s="21" t="s">
        <v>1981</v>
      </c>
      <c r="C234" s="21">
        <v>47599</v>
      </c>
      <c r="D234" s="21" t="s">
        <v>2742</v>
      </c>
      <c r="E234" s="28">
        <v>0.11998417873272754</v>
      </c>
      <c r="F234" s="26">
        <v>45.004429129584672</v>
      </c>
      <c r="G234" s="26">
        <v>20</v>
      </c>
      <c r="H234" s="21" t="s">
        <v>586</v>
      </c>
      <c r="I234" s="21" t="s">
        <v>1829</v>
      </c>
      <c r="J234" s="21" t="s">
        <v>2705</v>
      </c>
      <c r="K234" s="311">
        <v>0.9</v>
      </c>
    </row>
    <row r="235" spans="1:11" x14ac:dyDescent="0.2">
      <c r="A235" s="21" t="s">
        <v>2207</v>
      </c>
      <c r="B235" s="21" t="s">
        <v>1976</v>
      </c>
      <c r="C235" s="21">
        <v>78200</v>
      </c>
      <c r="D235" s="21" t="s">
        <v>2007</v>
      </c>
      <c r="E235" s="28">
        <v>0.11994133645484126</v>
      </c>
      <c r="F235" s="26">
        <v>45.019695263870368</v>
      </c>
      <c r="G235" s="26">
        <v>20</v>
      </c>
      <c r="H235" s="21" t="s">
        <v>586</v>
      </c>
      <c r="I235" s="21" t="s">
        <v>1829</v>
      </c>
      <c r="J235" s="21" t="s">
        <v>2704</v>
      </c>
      <c r="K235" s="311">
        <v>0.6</v>
      </c>
    </row>
    <row r="236" spans="1:11" x14ac:dyDescent="0.2">
      <c r="A236" s="21" t="s">
        <v>2207</v>
      </c>
      <c r="B236" s="21" t="s">
        <v>1992</v>
      </c>
      <c r="C236" s="21">
        <v>88990</v>
      </c>
      <c r="D236" s="21" t="s">
        <v>2749</v>
      </c>
      <c r="E236" s="28">
        <v>0.1172835466610503</v>
      </c>
      <c r="F236" s="26">
        <v>70.093030450501018</v>
      </c>
      <c r="G236" s="26">
        <v>25</v>
      </c>
      <c r="H236" s="21" t="s">
        <v>586</v>
      </c>
      <c r="I236" s="21" t="s">
        <v>1829</v>
      </c>
      <c r="J236" s="21" t="s">
        <v>2705</v>
      </c>
      <c r="K236" s="311">
        <v>0.6</v>
      </c>
    </row>
    <row r="237" spans="1:11" x14ac:dyDescent="0.2">
      <c r="A237" s="21" t="s">
        <v>2207</v>
      </c>
      <c r="B237" s="21" t="s">
        <v>1977</v>
      </c>
      <c r="C237" s="21">
        <v>68310</v>
      </c>
      <c r="D237" s="21" t="s">
        <v>1983</v>
      </c>
      <c r="E237" s="28">
        <v>0.11640152005260349</v>
      </c>
      <c r="F237" s="26">
        <v>110.07917166850588</v>
      </c>
      <c r="G237" s="26">
        <v>30.000000000000004</v>
      </c>
      <c r="H237" s="21" t="s">
        <v>588</v>
      </c>
      <c r="I237" s="21" t="s">
        <v>1831</v>
      </c>
      <c r="J237" s="21" t="s">
        <v>2705</v>
      </c>
      <c r="K237" s="311">
        <v>0.83333333333333337</v>
      </c>
    </row>
    <row r="238" spans="1:11" x14ac:dyDescent="0.2">
      <c r="A238" s="21" t="s">
        <v>2207</v>
      </c>
      <c r="B238" s="21" t="s">
        <v>1981</v>
      </c>
      <c r="C238" s="21">
        <v>46450</v>
      </c>
      <c r="D238" s="21" t="s">
        <v>2053</v>
      </c>
      <c r="E238" s="28">
        <v>0.11614545848963422</v>
      </c>
      <c r="F238" s="26">
        <v>20.027974407025077</v>
      </c>
      <c r="G238" s="26">
        <v>10</v>
      </c>
      <c r="H238" s="21" t="s">
        <v>584</v>
      </c>
      <c r="I238" s="21" t="s">
        <v>1827</v>
      </c>
      <c r="J238" s="21" t="s">
        <v>2705</v>
      </c>
      <c r="K238" s="311">
        <v>1</v>
      </c>
    </row>
    <row r="239" spans="1:11" x14ac:dyDescent="0.2">
      <c r="A239" s="21" t="s">
        <v>2207</v>
      </c>
      <c r="B239" s="21" t="s">
        <v>1977</v>
      </c>
      <c r="C239" s="21">
        <v>68209</v>
      </c>
      <c r="D239" s="21" t="s">
        <v>2726</v>
      </c>
      <c r="E239" s="28">
        <v>0.11291092945072527</v>
      </c>
      <c r="F239" s="26">
        <v>135.00345183647369</v>
      </c>
      <c r="G239" s="26">
        <v>34.999999999999993</v>
      </c>
      <c r="H239" s="21" t="s">
        <v>579</v>
      </c>
      <c r="I239" s="21" t="s">
        <v>1822</v>
      </c>
      <c r="J239" s="21" t="s">
        <v>2705</v>
      </c>
      <c r="K239" s="311">
        <v>1</v>
      </c>
    </row>
    <row r="240" spans="1:11" x14ac:dyDescent="0.2">
      <c r="A240" s="21" t="s">
        <v>2207</v>
      </c>
      <c r="B240" s="21" t="s">
        <v>1982</v>
      </c>
      <c r="C240" s="21">
        <v>56290</v>
      </c>
      <c r="D240" s="21" t="s">
        <v>2750</v>
      </c>
      <c r="E240" s="28">
        <v>0.10178461111191289</v>
      </c>
      <c r="F240" s="26">
        <v>40.012817874906403</v>
      </c>
      <c r="G240" s="26">
        <v>15.000000000000002</v>
      </c>
      <c r="H240" s="21" t="s">
        <v>586</v>
      </c>
      <c r="I240" s="21" t="s">
        <v>1829</v>
      </c>
      <c r="J240" s="21" t="s">
        <v>2705</v>
      </c>
      <c r="K240" s="311">
        <v>0.88888888888888884</v>
      </c>
    </row>
    <row r="241" spans="1:11" x14ac:dyDescent="0.2">
      <c r="A241" s="16" t="s">
        <v>2207</v>
      </c>
      <c r="B241" s="16" t="s">
        <v>1981</v>
      </c>
      <c r="C241" s="16">
        <v>47240</v>
      </c>
      <c r="D241" s="16" t="s">
        <v>2046</v>
      </c>
      <c r="E241" s="89">
        <v>9.7747635579972791E-2</v>
      </c>
      <c r="F241" s="17">
        <v>15.058073768356055</v>
      </c>
      <c r="G241" s="17">
        <v>10</v>
      </c>
      <c r="H241" s="16" t="s">
        <v>586</v>
      </c>
      <c r="I241" s="16" t="s">
        <v>1829</v>
      </c>
      <c r="J241" s="16" t="s">
        <v>2705</v>
      </c>
      <c r="K241" s="79">
        <v>1</v>
      </c>
    </row>
    <row r="242" spans="1:11" x14ac:dyDescent="0.2">
      <c r="A242" s="90" t="s">
        <v>2186</v>
      </c>
      <c r="B242" s="90" t="s">
        <v>1981</v>
      </c>
      <c r="C242" s="90">
        <v>47710</v>
      </c>
      <c r="D242" s="90" t="s">
        <v>1998</v>
      </c>
      <c r="E242" s="91">
        <v>0.41307354143666891</v>
      </c>
      <c r="F242" s="97">
        <v>380.07473283321258</v>
      </c>
      <c r="G242" s="97">
        <v>150</v>
      </c>
      <c r="H242" s="90" t="s">
        <v>568</v>
      </c>
      <c r="I242" s="90" t="s">
        <v>1141</v>
      </c>
      <c r="J242" s="90" t="s">
        <v>2705</v>
      </c>
      <c r="K242" s="307">
        <v>0.71621621621621623</v>
      </c>
    </row>
    <row r="243" spans="1:11" x14ac:dyDescent="0.2">
      <c r="A243" s="92" t="s">
        <v>2186</v>
      </c>
      <c r="B243" s="92" t="s">
        <v>1995</v>
      </c>
      <c r="C243" s="92">
        <v>66300</v>
      </c>
      <c r="D243" s="92" t="s">
        <v>2026</v>
      </c>
      <c r="E243" s="93">
        <v>0.16745850882430074</v>
      </c>
      <c r="F243" s="98">
        <v>55.025095437939214</v>
      </c>
      <c r="G243" s="98">
        <v>35</v>
      </c>
      <c r="H243" s="92" t="s">
        <v>568</v>
      </c>
      <c r="I243" s="92" t="s">
        <v>1141</v>
      </c>
      <c r="J243" s="92" t="s">
        <v>2704</v>
      </c>
      <c r="K243" s="308">
        <v>0.73333333333333328</v>
      </c>
    </row>
    <row r="244" spans="1:11" x14ac:dyDescent="0.2">
      <c r="A244" s="92" t="s">
        <v>2186</v>
      </c>
      <c r="B244" s="92" t="s">
        <v>1978</v>
      </c>
      <c r="C244" s="92">
        <v>41100</v>
      </c>
      <c r="D244" s="92" t="s">
        <v>1980</v>
      </c>
      <c r="E244" s="93">
        <v>0.12214338186913958</v>
      </c>
      <c r="F244" s="98">
        <v>355.09085995721358</v>
      </c>
      <c r="G244" s="98">
        <v>85</v>
      </c>
      <c r="H244" s="92" t="s">
        <v>568</v>
      </c>
      <c r="I244" s="92" t="s">
        <v>1141</v>
      </c>
      <c r="J244" s="92" t="s">
        <v>2705</v>
      </c>
      <c r="K244" s="308">
        <v>0.95833333333333337</v>
      </c>
    </row>
    <row r="245" spans="1:11" x14ac:dyDescent="0.2">
      <c r="A245" s="92" t="s">
        <v>2186</v>
      </c>
      <c r="B245" s="92" t="s">
        <v>1981</v>
      </c>
      <c r="C245" s="92">
        <v>47770</v>
      </c>
      <c r="D245" s="92" t="s">
        <v>2027</v>
      </c>
      <c r="E245" s="93">
        <v>9.1011224420660092E-2</v>
      </c>
      <c r="F245" s="98">
        <v>95.027870996188724</v>
      </c>
      <c r="G245" s="98">
        <v>35</v>
      </c>
      <c r="H245" s="92" t="s">
        <v>568</v>
      </c>
      <c r="I245" s="92" t="s">
        <v>1141</v>
      </c>
      <c r="J245" s="92" t="s">
        <v>2705</v>
      </c>
      <c r="K245" s="308">
        <v>0.88888888888888884</v>
      </c>
    </row>
    <row r="246" spans="1:11" x14ac:dyDescent="0.2">
      <c r="A246" s="92" t="s">
        <v>2186</v>
      </c>
      <c r="B246" s="92" t="s">
        <v>1982</v>
      </c>
      <c r="C246" s="92">
        <v>55100</v>
      </c>
      <c r="D246" s="92" t="s">
        <v>2019</v>
      </c>
      <c r="E246" s="93">
        <v>8.5592397917220411E-2</v>
      </c>
      <c r="F246" s="98">
        <v>160.02350342271606</v>
      </c>
      <c r="G246" s="98">
        <v>35</v>
      </c>
      <c r="H246" s="92" t="s">
        <v>571</v>
      </c>
      <c r="I246" s="92" t="s">
        <v>1144</v>
      </c>
      <c r="J246" s="92" t="s">
        <v>2705</v>
      </c>
      <c r="K246" s="308">
        <v>0.375</v>
      </c>
    </row>
    <row r="247" spans="1:11" x14ac:dyDescent="0.2">
      <c r="A247" s="92" t="s">
        <v>2186</v>
      </c>
      <c r="B247" s="92" t="s">
        <v>1981</v>
      </c>
      <c r="C247" s="92">
        <v>47791</v>
      </c>
      <c r="D247" s="92" t="s">
        <v>2751</v>
      </c>
      <c r="E247" s="93">
        <v>7.6231064199526938E-2</v>
      </c>
      <c r="F247" s="98">
        <v>90.020401352101558</v>
      </c>
      <c r="G247" s="98">
        <v>25</v>
      </c>
      <c r="H247" s="92" t="s">
        <v>564</v>
      </c>
      <c r="I247" s="92" t="s">
        <v>1137</v>
      </c>
      <c r="J247" s="92" t="s">
        <v>2705</v>
      </c>
      <c r="K247" s="308">
        <v>0.95</v>
      </c>
    </row>
    <row r="248" spans="1:11" x14ac:dyDescent="0.2">
      <c r="A248" s="92" t="s">
        <v>2186</v>
      </c>
      <c r="B248" s="92" t="s">
        <v>1981</v>
      </c>
      <c r="C248" s="92">
        <v>46450</v>
      </c>
      <c r="D248" s="92" t="s">
        <v>2053</v>
      </c>
      <c r="E248" s="93">
        <v>7.3291783427347698E-2</v>
      </c>
      <c r="F248" s="98">
        <v>45.027976319447262</v>
      </c>
      <c r="G248" s="98">
        <v>20</v>
      </c>
      <c r="H248" s="92" t="s">
        <v>568</v>
      </c>
      <c r="I248" s="92" t="s">
        <v>1141</v>
      </c>
      <c r="J248" s="92" t="s">
        <v>2705</v>
      </c>
      <c r="K248" s="308">
        <v>0.77777777777777779</v>
      </c>
    </row>
    <row r="249" spans="1:11" x14ac:dyDescent="0.2">
      <c r="A249" s="92" t="s">
        <v>2186</v>
      </c>
      <c r="B249" s="92" t="s">
        <v>1977</v>
      </c>
      <c r="C249" s="92">
        <v>68310</v>
      </c>
      <c r="D249" s="92" t="s">
        <v>1983</v>
      </c>
      <c r="E249" s="93">
        <v>6.752884893357855E-2</v>
      </c>
      <c r="F249" s="98">
        <v>395.06495811885145</v>
      </c>
      <c r="G249" s="98">
        <v>65</v>
      </c>
      <c r="H249" s="92" t="s">
        <v>568</v>
      </c>
      <c r="I249" s="92" t="s">
        <v>1141</v>
      </c>
      <c r="J249" s="92" t="s">
        <v>2705</v>
      </c>
      <c r="K249" s="308">
        <v>0.86075949367088611</v>
      </c>
    </row>
    <row r="250" spans="1:11" x14ac:dyDescent="0.2">
      <c r="A250" s="92" t="s">
        <v>2186</v>
      </c>
      <c r="B250" s="92" t="s">
        <v>1981</v>
      </c>
      <c r="C250" s="92">
        <v>47750</v>
      </c>
      <c r="D250" s="92" t="s">
        <v>2043</v>
      </c>
      <c r="E250" s="93">
        <v>6.6582963773440529E-2</v>
      </c>
      <c r="F250" s="98">
        <v>55.085666218337657</v>
      </c>
      <c r="G250" s="98">
        <v>20</v>
      </c>
      <c r="H250" s="92" t="s">
        <v>568</v>
      </c>
      <c r="I250" s="92" t="s">
        <v>1141</v>
      </c>
      <c r="J250" s="92" t="s">
        <v>2705</v>
      </c>
      <c r="K250" s="308">
        <v>0.83333333333333337</v>
      </c>
    </row>
    <row r="251" spans="1:11" x14ac:dyDescent="0.2">
      <c r="A251" s="92" t="s">
        <v>2186</v>
      </c>
      <c r="B251" s="92" t="s">
        <v>1977</v>
      </c>
      <c r="C251" s="92">
        <v>68320</v>
      </c>
      <c r="D251" s="92" t="s">
        <v>1993</v>
      </c>
      <c r="E251" s="93">
        <v>6.0827842880413423E-2</v>
      </c>
      <c r="F251" s="98">
        <v>305.04584232339255</v>
      </c>
      <c r="G251" s="98">
        <v>55</v>
      </c>
      <c r="H251" s="92" t="s">
        <v>568</v>
      </c>
      <c r="I251" s="92" t="s">
        <v>1141</v>
      </c>
      <c r="J251" s="92" t="s">
        <v>2705</v>
      </c>
      <c r="K251" s="308">
        <v>0.85</v>
      </c>
    </row>
    <row r="252" spans="1:11" x14ac:dyDescent="0.2">
      <c r="A252" s="92" t="s">
        <v>2186</v>
      </c>
      <c r="B252" s="92" t="s">
        <v>1995</v>
      </c>
      <c r="C252" s="92">
        <v>66120</v>
      </c>
      <c r="D252" s="92" t="s">
        <v>2735</v>
      </c>
      <c r="E252" s="93">
        <v>5.9618197562465607E-2</v>
      </c>
      <c r="F252" s="98">
        <v>15.010646024414182</v>
      </c>
      <c r="G252" s="98">
        <v>10</v>
      </c>
      <c r="H252" s="92" t="s">
        <v>568</v>
      </c>
      <c r="I252" s="92" t="s">
        <v>1141</v>
      </c>
      <c r="J252" s="92" t="s">
        <v>2704</v>
      </c>
      <c r="K252" s="308">
        <v>1</v>
      </c>
    </row>
    <row r="253" spans="1:11" x14ac:dyDescent="0.2">
      <c r="A253" s="92" t="s">
        <v>2186</v>
      </c>
      <c r="B253" s="92" t="s">
        <v>1981</v>
      </c>
      <c r="C253" s="92">
        <v>47722</v>
      </c>
      <c r="D253" s="92" t="s">
        <v>2102</v>
      </c>
      <c r="E253" s="93">
        <v>5.9598574197036097E-2</v>
      </c>
      <c r="F253" s="98">
        <v>15.015473805359662</v>
      </c>
      <c r="G253" s="98">
        <v>10</v>
      </c>
      <c r="H253" s="92" t="s">
        <v>568</v>
      </c>
      <c r="I253" s="92" t="s">
        <v>1141</v>
      </c>
      <c r="J253" s="92" t="s">
        <v>2705</v>
      </c>
      <c r="K253" s="308">
        <v>1</v>
      </c>
    </row>
    <row r="254" spans="1:11" x14ac:dyDescent="0.2">
      <c r="A254" s="92" t="s">
        <v>2186</v>
      </c>
      <c r="B254" s="92" t="s">
        <v>1981</v>
      </c>
      <c r="C254" s="92">
        <v>47721</v>
      </c>
      <c r="D254" s="92" t="s">
        <v>2047</v>
      </c>
      <c r="E254" s="93">
        <v>5.9437069059428242E-2</v>
      </c>
      <c r="F254" s="98">
        <v>55.046507100389633</v>
      </c>
      <c r="G254" s="98">
        <v>20</v>
      </c>
      <c r="H254" s="92" t="s">
        <v>568</v>
      </c>
      <c r="I254" s="92" t="s">
        <v>1141</v>
      </c>
      <c r="J254" s="92" t="s">
        <v>2705</v>
      </c>
      <c r="K254" s="308">
        <v>0.63636363636363635</v>
      </c>
    </row>
    <row r="255" spans="1:11" x14ac:dyDescent="0.2">
      <c r="A255" s="92" t="s">
        <v>2186</v>
      </c>
      <c r="B255" s="92" t="s">
        <v>1981</v>
      </c>
      <c r="C255" s="92">
        <v>46470</v>
      </c>
      <c r="D255" s="92" t="s">
        <v>2079</v>
      </c>
      <c r="E255" s="93">
        <v>5.9281844051323959E-2</v>
      </c>
      <c r="F255" s="98">
        <v>15.093823163393116</v>
      </c>
      <c r="G255" s="98">
        <v>10</v>
      </c>
      <c r="H255" s="92" t="s">
        <v>577</v>
      </c>
      <c r="I255" s="92" t="s">
        <v>1150</v>
      </c>
      <c r="J255" s="92" t="s">
        <v>2705</v>
      </c>
      <c r="K255" s="308">
        <v>0.83333333333333337</v>
      </c>
    </row>
    <row r="256" spans="1:11" x14ac:dyDescent="0.2">
      <c r="A256" s="92" t="s">
        <v>2186</v>
      </c>
      <c r="B256" s="92" t="s">
        <v>1977</v>
      </c>
      <c r="C256" s="92">
        <v>68209</v>
      </c>
      <c r="D256" s="92" t="s">
        <v>2726</v>
      </c>
      <c r="E256" s="93">
        <v>5.1786575222900297E-2</v>
      </c>
      <c r="F256" s="98">
        <v>350.05364039745098</v>
      </c>
      <c r="G256" s="98">
        <v>55</v>
      </c>
      <c r="H256" s="92" t="s">
        <v>568</v>
      </c>
      <c r="I256" s="92" t="s">
        <v>1141</v>
      </c>
      <c r="J256" s="92" t="s">
        <v>2705</v>
      </c>
      <c r="K256" s="308">
        <v>0.91428571428571426</v>
      </c>
    </row>
    <row r="257" spans="1:11" x14ac:dyDescent="0.2">
      <c r="A257" s="92" t="s">
        <v>2186</v>
      </c>
      <c r="B257" s="92" t="s">
        <v>2029</v>
      </c>
      <c r="C257" s="92">
        <v>35110</v>
      </c>
      <c r="D257" s="92" t="s">
        <v>2028</v>
      </c>
      <c r="E257" s="93">
        <v>5.087615344255346E-2</v>
      </c>
      <c r="F257" s="98">
        <v>20.022919808935036</v>
      </c>
      <c r="G257" s="98">
        <v>10</v>
      </c>
      <c r="H257" s="92" t="s">
        <v>566</v>
      </c>
      <c r="I257" s="92" t="s">
        <v>1139</v>
      </c>
      <c r="J257" s="92" t="s">
        <v>2705</v>
      </c>
      <c r="K257" s="308">
        <v>0.8</v>
      </c>
    </row>
    <row r="258" spans="1:11" x14ac:dyDescent="0.2">
      <c r="A258" s="92" t="s">
        <v>2186</v>
      </c>
      <c r="B258" s="92" t="s">
        <v>1981</v>
      </c>
      <c r="C258" s="92">
        <v>45200</v>
      </c>
      <c r="D258" s="92" t="s">
        <v>1999</v>
      </c>
      <c r="E258" s="93">
        <v>5.0863695306826433E-2</v>
      </c>
      <c r="F258" s="98">
        <v>20.027648606095031</v>
      </c>
      <c r="G258" s="98">
        <v>10</v>
      </c>
      <c r="H258" s="92" t="s">
        <v>559</v>
      </c>
      <c r="I258" s="92" t="s">
        <v>1132</v>
      </c>
      <c r="J258" s="92" t="s">
        <v>2705</v>
      </c>
      <c r="K258" s="308">
        <v>0.8571428571428571</v>
      </c>
    </row>
    <row r="259" spans="1:11" x14ac:dyDescent="0.2">
      <c r="A259" s="92" t="s">
        <v>2186</v>
      </c>
      <c r="B259" s="92" t="s">
        <v>1981</v>
      </c>
      <c r="C259" s="92">
        <v>47520</v>
      </c>
      <c r="D259" s="92" t="s">
        <v>2039</v>
      </c>
      <c r="E259" s="93">
        <v>5.0857581855691954E-2</v>
      </c>
      <c r="F259" s="98">
        <v>20.029969921891446</v>
      </c>
      <c r="G259" s="98">
        <v>10</v>
      </c>
      <c r="H259" s="92" t="s">
        <v>560</v>
      </c>
      <c r="I259" s="92" t="s">
        <v>1133</v>
      </c>
      <c r="J259" s="92" t="s">
        <v>2705</v>
      </c>
      <c r="K259" s="308">
        <v>0.8571428571428571</v>
      </c>
    </row>
    <row r="260" spans="1:11" x14ac:dyDescent="0.2">
      <c r="A260" s="92" t="s">
        <v>2186</v>
      </c>
      <c r="B260" s="92" t="s">
        <v>1988</v>
      </c>
      <c r="C260" s="92">
        <v>93191</v>
      </c>
      <c r="D260" s="92" t="s">
        <v>2113</v>
      </c>
      <c r="E260" s="93">
        <v>5.0833506450778346E-2</v>
      </c>
      <c r="F260" s="98">
        <v>20.039116645218968</v>
      </c>
      <c r="G260" s="98">
        <v>10</v>
      </c>
      <c r="H260" s="92" t="s">
        <v>566</v>
      </c>
      <c r="I260" s="92" t="s">
        <v>1139</v>
      </c>
      <c r="J260" s="92" t="s">
        <v>2705</v>
      </c>
      <c r="K260" s="308">
        <v>1</v>
      </c>
    </row>
    <row r="261" spans="1:11" x14ac:dyDescent="0.2">
      <c r="A261" s="94" t="s">
        <v>2186</v>
      </c>
      <c r="B261" s="94" t="s">
        <v>1976</v>
      </c>
      <c r="C261" s="94">
        <v>79110</v>
      </c>
      <c r="D261" s="94" t="s">
        <v>2024</v>
      </c>
      <c r="E261" s="95">
        <v>5.0050745808067024E-2</v>
      </c>
      <c r="F261" s="99">
        <v>50.034892617158008</v>
      </c>
      <c r="G261" s="99">
        <v>15.000000000000002</v>
      </c>
      <c r="H261" s="94" t="s">
        <v>567</v>
      </c>
      <c r="I261" s="94" t="s">
        <v>1140</v>
      </c>
      <c r="J261" s="94" t="s">
        <v>2705</v>
      </c>
      <c r="K261" s="309">
        <v>0.75</v>
      </c>
    </row>
    <row r="262" spans="1:11" x14ac:dyDescent="0.2">
      <c r="A262" s="87" t="s">
        <v>2185</v>
      </c>
      <c r="B262" s="87" t="s">
        <v>1975</v>
      </c>
      <c r="C262" s="87">
        <v>62020</v>
      </c>
      <c r="D262" s="87" t="s">
        <v>2734</v>
      </c>
      <c r="E262" s="88">
        <v>0.7229600225266497</v>
      </c>
      <c r="F262" s="53">
        <v>1265.0704633086277</v>
      </c>
      <c r="G262" s="53">
        <v>425</v>
      </c>
      <c r="H262" s="87" t="s">
        <v>556</v>
      </c>
      <c r="I262" s="87" t="s">
        <v>1129</v>
      </c>
      <c r="J262" s="87" t="s">
        <v>2704</v>
      </c>
      <c r="K262" s="310">
        <v>0.93280632411067199</v>
      </c>
    </row>
    <row r="263" spans="1:11" x14ac:dyDescent="0.2">
      <c r="A263" s="21" t="s">
        <v>2185</v>
      </c>
      <c r="B263" s="21" t="s">
        <v>1974</v>
      </c>
      <c r="C263" s="21">
        <v>70229</v>
      </c>
      <c r="D263" s="21" t="s">
        <v>2725</v>
      </c>
      <c r="E263" s="28">
        <v>0.64792560692756451</v>
      </c>
      <c r="F263" s="26">
        <v>1840.0279729474182</v>
      </c>
      <c r="G263" s="26">
        <v>410</v>
      </c>
      <c r="H263" s="21" t="s">
        <v>555</v>
      </c>
      <c r="I263" s="21" t="s">
        <v>1128</v>
      </c>
      <c r="J263" s="21" t="s">
        <v>2704</v>
      </c>
      <c r="K263" s="311">
        <v>0.94005449591280654</v>
      </c>
    </row>
    <row r="264" spans="1:11" x14ac:dyDescent="0.2">
      <c r="A264" s="21" t="s">
        <v>2185</v>
      </c>
      <c r="B264" s="21" t="s">
        <v>1975</v>
      </c>
      <c r="C264" s="21">
        <v>62012</v>
      </c>
      <c r="D264" s="21" t="s">
        <v>1979</v>
      </c>
      <c r="E264" s="28">
        <v>0.39113261839021818</v>
      </c>
      <c r="F264" s="26">
        <v>565.01521051987697</v>
      </c>
      <c r="G264" s="26">
        <v>190</v>
      </c>
      <c r="H264" s="21" t="s">
        <v>556</v>
      </c>
      <c r="I264" s="21" t="s">
        <v>1129</v>
      </c>
      <c r="J264" s="21" t="s">
        <v>2704</v>
      </c>
      <c r="K264" s="311">
        <v>0.85217391304347823</v>
      </c>
    </row>
    <row r="265" spans="1:11" x14ac:dyDescent="0.2">
      <c r="A265" s="21" t="s">
        <v>2185</v>
      </c>
      <c r="B265" s="21" t="s">
        <v>1981</v>
      </c>
      <c r="C265" s="21">
        <v>47910</v>
      </c>
      <c r="D265" s="21" t="s">
        <v>1989</v>
      </c>
      <c r="E265" s="28">
        <v>0.2981841984523449</v>
      </c>
      <c r="F265" s="26">
        <v>225.02540797641203</v>
      </c>
      <c r="G265" s="26">
        <v>110</v>
      </c>
      <c r="H265" s="21" t="s">
        <v>556</v>
      </c>
      <c r="I265" s="21" t="s">
        <v>1129</v>
      </c>
      <c r="J265" s="21" t="s">
        <v>2705</v>
      </c>
      <c r="K265" s="311">
        <v>0.93333333333333335</v>
      </c>
    </row>
    <row r="266" spans="1:11" x14ac:dyDescent="0.2">
      <c r="A266" s="21" t="s">
        <v>2185</v>
      </c>
      <c r="B266" s="21" t="s">
        <v>1976</v>
      </c>
      <c r="C266" s="21">
        <v>82990</v>
      </c>
      <c r="D266" s="21" t="s">
        <v>2727</v>
      </c>
      <c r="E266" s="28">
        <v>0.29519229305809946</v>
      </c>
      <c r="F266" s="26">
        <v>910.01631443276597</v>
      </c>
      <c r="G266" s="26">
        <v>205</v>
      </c>
      <c r="H266" s="21" t="s">
        <v>555</v>
      </c>
      <c r="I266" s="21" t="s">
        <v>1128</v>
      </c>
      <c r="J266" s="21" t="s">
        <v>2705</v>
      </c>
      <c r="K266" s="311">
        <v>0.93854748603351956</v>
      </c>
    </row>
    <row r="267" spans="1:11" x14ac:dyDescent="0.2">
      <c r="A267" s="21" t="s">
        <v>2185</v>
      </c>
      <c r="B267" s="21" t="s">
        <v>1974</v>
      </c>
      <c r="C267" s="21">
        <v>73110</v>
      </c>
      <c r="D267" s="21" t="s">
        <v>1990</v>
      </c>
      <c r="E267" s="28">
        <v>0.23830270813980667</v>
      </c>
      <c r="F267" s="26">
        <v>460.02450510354362</v>
      </c>
      <c r="G267" s="26">
        <v>130</v>
      </c>
      <c r="H267" s="21" t="s">
        <v>555</v>
      </c>
      <c r="I267" s="21" t="s">
        <v>1128</v>
      </c>
      <c r="J267" s="21" t="s">
        <v>2704</v>
      </c>
      <c r="K267" s="311">
        <v>0.77659574468085102</v>
      </c>
    </row>
    <row r="268" spans="1:11" x14ac:dyDescent="0.2">
      <c r="A268" s="21" t="s">
        <v>2185</v>
      </c>
      <c r="B268" s="21" t="s">
        <v>1978</v>
      </c>
      <c r="C268" s="21">
        <v>41100</v>
      </c>
      <c r="D268" s="21" t="s">
        <v>1980</v>
      </c>
      <c r="E268" s="28">
        <v>0.21717421906584969</v>
      </c>
      <c r="F268" s="26">
        <v>280.08405817483106</v>
      </c>
      <c r="G268" s="26">
        <v>94.999999999999986</v>
      </c>
      <c r="H268" s="21" t="s">
        <v>555</v>
      </c>
      <c r="I268" s="21" t="s">
        <v>1128</v>
      </c>
      <c r="J268" s="21" t="s">
        <v>2705</v>
      </c>
      <c r="K268" s="311">
        <v>0.92982456140350878</v>
      </c>
    </row>
    <row r="269" spans="1:11" x14ac:dyDescent="0.2">
      <c r="A269" s="21" t="s">
        <v>2185</v>
      </c>
      <c r="B269" s="21" t="s">
        <v>1977</v>
      </c>
      <c r="C269" s="21">
        <v>68209</v>
      </c>
      <c r="D269" s="21" t="s">
        <v>2726</v>
      </c>
      <c r="E269" s="28">
        <v>0.21351786816930321</v>
      </c>
      <c r="F269" s="26">
        <v>300.04769588678204</v>
      </c>
      <c r="G269" s="26">
        <v>105</v>
      </c>
      <c r="H269" s="21" t="s">
        <v>555</v>
      </c>
      <c r="I269" s="21" t="s">
        <v>1128</v>
      </c>
      <c r="J269" s="21" t="s">
        <v>2705</v>
      </c>
      <c r="K269" s="311">
        <v>0.91379310344827591</v>
      </c>
    </row>
    <row r="270" spans="1:11" x14ac:dyDescent="0.2">
      <c r="A270" s="21" t="s">
        <v>2185</v>
      </c>
      <c r="B270" s="21" t="s">
        <v>1976</v>
      </c>
      <c r="C270" s="21">
        <v>78109</v>
      </c>
      <c r="D270" s="21" t="s">
        <v>2747</v>
      </c>
      <c r="E270" s="28">
        <v>0.20296695325003181</v>
      </c>
      <c r="F270" s="26">
        <v>205.09629425514163</v>
      </c>
      <c r="G270" s="26">
        <v>75</v>
      </c>
      <c r="H270" s="21" t="s">
        <v>556</v>
      </c>
      <c r="I270" s="21" t="s">
        <v>1129</v>
      </c>
      <c r="J270" s="21" t="s">
        <v>2704</v>
      </c>
      <c r="K270" s="311">
        <v>0.86046511627906974</v>
      </c>
    </row>
    <row r="271" spans="1:11" x14ac:dyDescent="0.2">
      <c r="A271" s="21" t="s">
        <v>2185</v>
      </c>
      <c r="B271" s="21" t="s">
        <v>1974</v>
      </c>
      <c r="C271" s="21">
        <v>71111</v>
      </c>
      <c r="D271" s="21" t="s">
        <v>2001</v>
      </c>
      <c r="E271" s="28">
        <v>0.19420881742271165</v>
      </c>
      <c r="F271" s="26">
        <v>335.09993183357409</v>
      </c>
      <c r="G271" s="26">
        <v>120.00000000000001</v>
      </c>
      <c r="H271" s="21" t="s">
        <v>555</v>
      </c>
      <c r="I271" s="21" t="s">
        <v>1128</v>
      </c>
      <c r="J271" s="21" t="s">
        <v>2704</v>
      </c>
      <c r="K271" s="311">
        <v>0.75757575757575757</v>
      </c>
    </row>
    <row r="272" spans="1:11" x14ac:dyDescent="0.2">
      <c r="A272" s="21" t="s">
        <v>2185</v>
      </c>
      <c r="B272" s="21" t="s">
        <v>1976</v>
      </c>
      <c r="C272" s="21">
        <v>78200</v>
      </c>
      <c r="D272" s="21" t="s">
        <v>2007</v>
      </c>
      <c r="E272" s="28">
        <v>0.16575448755722497</v>
      </c>
      <c r="F272" s="26">
        <v>110.04228552165556</v>
      </c>
      <c r="G272" s="26">
        <v>50</v>
      </c>
      <c r="H272" s="21" t="s">
        <v>556</v>
      </c>
      <c r="I272" s="21" t="s">
        <v>1129</v>
      </c>
      <c r="J272" s="21" t="s">
        <v>2704</v>
      </c>
      <c r="K272" s="311">
        <v>0.64</v>
      </c>
    </row>
    <row r="273" spans="1:11" x14ac:dyDescent="0.2">
      <c r="A273" s="21" t="s">
        <v>2185</v>
      </c>
      <c r="B273" s="21" t="s">
        <v>2036</v>
      </c>
      <c r="C273" s="21">
        <v>32120</v>
      </c>
      <c r="D273" s="21" t="s">
        <v>2077</v>
      </c>
      <c r="E273" s="28">
        <v>0.15924140936199266</v>
      </c>
      <c r="F273" s="26">
        <v>30.016445782969122</v>
      </c>
      <c r="G273" s="26">
        <v>30</v>
      </c>
      <c r="H273" s="21" t="s">
        <v>555</v>
      </c>
      <c r="I273" s="21" t="s">
        <v>1128</v>
      </c>
      <c r="J273" s="21" t="s">
        <v>2705</v>
      </c>
      <c r="K273" s="311">
        <v>1</v>
      </c>
    </row>
    <row r="274" spans="1:11" x14ac:dyDescent="0.2">
      <c r="A274" s="21" t="s">
        <v>2185</v>
      </c>
      <c r="B274" s="21" t="s">
        <v>1975</v>
      </c>
      <c r="C274" s="21">
        <v>63110</v>
      </c>
      <c r="D274" s="21" t="s">
        <v>2051</v>
      </c>
      <c r="E274" s="28">
        <v>0.15504593262101118</v>
      </c>
      <c r="F274" s="26">
        <v>65.083015464796759</v>
      </c>
      <c r="G274" s="26">
        <v>40</v>
      </c>
      <c r="H274" s="21" t="s">
        <v>556</v>
      </c>
      <c r="I274" s="21" t="s">
        <v>1129</v>
      </c>
      <c r="J274" s="21" t="s">
        <v>2704</v>
      </c>
      <c r="K274" s="311">
        <v>0.8</v>
      </c>
    </row>
    <row r="275" spans="1:11" x14ac:dyDescent="0.2">
      <c r="A275" s="21" t="s">
        <v>2185</v>
      </c>
      <c r="B275" s="21" t="s">
        <v>1974</v>
      </c>
      <c r="C275" s="21">
        <v>71129</v>
      </c>
      <c r="D275" s="21" t="s">
        <v>2752</v>
      </c>
      <c r="E275" s="28">
        <v>0.14244935694952135</v>
      </c>
      <c r="F275" s="26">
        <v>300.0268014974144</v>
      </c>
      <c r="G275" s="26">
        <v>90</v>
      </c>
      <c r="H275" s="21" t="s">
        <v>555</v>
      </c>
      <c r="I275" s="21" t="s">
        <v>1128</v>
      </c>
      <c r="J275" s="21" t="s">
        <v>2704</v>
      </c>
      <c r="K275" s="311">
        <v>0.80701754385964908</v>
      </c>
    </row>
    <row r="276" spans="1:11" x14ac:dyDescent="0.2">
      <c r="A276" s="21" t="s">
        <v>2185</v>
      </c>
      <c r="B276" s="21" t="s">
        <v>1974</v>
      </c>
      <c r="C276" s="21">
        <v>74100</v>
      </c>
      <c r="D276" s="21" t="s">
        <v>2219</v>
      </c>
      <c r="E276" s="28">
        <v>0.13995573043849963</v>
      </c>
      <c r="F276" s="26">
        <v>500.03837279490818</v>
      </c>
      <c r="G276" s="26">
        <v>125</v>
      </c>
      <c r="H276" s="21" t="s">
        <v>555</v>
      </c>
      <c r="I276" s="21" t="s">
        <v>1128</v>
      </c>
      <c r="J276" s="21" t="s">
        <v>2704</v>
      </c>
      <c r="K276" s="311">
        <v>0.91089108910891092</v>
      </c>
    </row>
    <row r="277" spans="1:11" x14ac:dyDescent="0.2">
      <c r="A277" s="21" t="s">
        <v>2185</v>
      </c>
      <c r="B277" s="21" t="s">
        <v>1976</v>
      </c>
      <c r="C277" s="21">
        <v>81210</v>
      </c>
      <c r="D277" s="21" t="s">
        <v>1994</v>
      </c>
      <c r="E277" s="28">
        <v>0.13614716623792344</v>
      </c>
      <c r="F277" s="26">
        <v>190.05942782289941</v>
      </c>
      <c r="G277" s="26">
        <v>59.999999999999993</v>
      </c>
      <c r="H277" s="21" t="s">
        <v>556</v>
      </c>
      <c r="I277" s="21" t="s">
        <v>1129</v>
      </c>
      <c r="J277" s="21" t="s">
        <v>2705</v>
      </c>
      <c r="K277" s="311">
        <v>0.85</v>
      </c>
    </row>
    <row r="278" spans="1:11" x14ac:dyDescent="0.2">
      <c r="A278" s="21" t="s">
        <v>2185</v>
      </c>
      <c r="B278" s="21" t="s">
        <v>1995</v>
      </c>
      <c r="C278" s="21">
        <v>66190</v>
      </c>
      <c r="D278" s="21" t="s">
        <v>2728</v>
      </c>
      <c r="E278" s="28">
        <v>0.12750585581621882</v>
      </c>
      <c r="F278" s="26">
        <v>145.05361731776219</v>
      </c>
      <c r="G278" s="26">
        <v>50</v>
      </c>
      <c r="H278" s="21" t="s">
        <v>555</v>
      </c>
      <c r="I278" s="21" t="s">
        <v>1128</v>
      </c>
      <c r="J278" s="21" t="s">
        <v>2704</v>
      </c>
      <c r="K278" s="311">
        <v>0.86206896551724133</v>
      </c>
    </row>
    <row r="279" spans="1:11" x14ac:dyDescent="0.2">
      <c r="A279" s="21" t="s">
        <v>2185</v>
      </c>
      <c r="B279" s="21" t="s">
        <v>1982</v>
      </c>
      <c r="C279" s="21">
        <v>56101</v>
      </c>
      <c r="D279" s="21" t="s">
        <v>2729</v>
      </c>
      <c r="E279" s="28">
        <v>0.11505752362862914</v>
      </c>
      <c r="F279" s="26">
        <v>380.08835535846583</v>
      </c>
      <c r="G279" s="26">
        <v>90</v>
      </c>
      <c r="H279" s="21" t="s">
        <v>555</v>
      </c>
      <c r="I279" s="21" t="s">
        <v>1128</v>
      </c>
      <c r="J279" s="21" t="s">
        <v>2705</v>
      </c>
      <c r="K279" s="311">
        <v>0.48</v>
      </c>
    </row>
    <row r="280" spans="1:11" x14ac:dyDescent="0.2">
      <c r="A280" s="21" t="s">
        <v>2185</v>
      </c>
      <c r="B280" s="21" t="s">
        <v>1975</v>
      </c>
      <c r="C280" s="21">
        <v>62090</v>
      </c>
      <c r="D280" s="21" t="s">
        <v>2753</v>
      </c>
      <c r="E280" s="28">
        <v>0.11403492698331025</v>
      </c>
      <c r="F280" s="26">
        <v>205.08818509238938</v>
      </c>
      <c r="G280" s="26">
        <v>60.000000000000007</v>
      </c>
      <c r="H280" s="21" t="s">
        <v>556</v>
      </c>
      <c r="I280" s="21" t="s">
        <v>1129</v>
      </c>
      <c r="J280" s="21" t="s">
        <v>2704</v>
      </c>
      <c r="K280" s="311">
        <v>0.93023255813953487</v>
      </c>
    </row>
    <row r="281" spans="1:11" x14ac:dyDescent="0.2">
      <c r="A281" s="16" t="s">
        <v>2185</v>
      </c>
      <c r="B281" s="16" t="s">
        <v>1981</v>
      </c>
      <c r="C281" s="16">
        <v>47599</v>
      </c>
      <c r="D281" s="16" t="s">
        <v>2742</v>
      </c>
      <c r="E281" s="89">
        <v>0.10917561557917733</v>
      </c>
      <c r="F281" s="17">
        <v>80.000521554570994</v>
      </c>
      <c r="G281" s="17">
        <v>40</v>
      </c>
      <c r="H281" s="16" t="s">
        <v>555</v>
      </c>
      <c r="I281" s="16" t="s">
        <v>1128</v>
      </c>
      <c r="J281" s="16" t="s">
        <v>2705</v>
      </c>
      <c r="K281" s="79">
        <v>0.88235294117647056</v>
      </c>
    </row>
    <row r="282" spans="1:11" x14ac:dyDescent="0.2">
      <c r="A282" s="90" t="s">
        <v>2206</v>
      </c>
      <c r="B282" s="90" t="s">
        <v>1981</v>
      </c>
      <c r="C282" s="90">
        <v>46310</v>
      </c>
      <c r="D282" s="90" t="s">
        <v>2069</v>
      </c>
      <c r="E282" s="91">
        <v>0.30518669607173493</v>
      </c>
      <c r="F282" s="97">
        <v>55.019133763095908</v>
      </c>
      <c r="G282" s="97">
        <v>45</v>
      </c>
      <c r="H282" s="90" t="s">
        <v>510</v>
      </c>
      <c r="I282" s="90" t="s">
        <v>1796</v>
      </c>
      <c r="J282" s="90" t="s">
        <v>2705</v>
      </c>
      <c r="K282" s="307">
        <v>0.83333333333333337</v>
      </c>
    </row>
    <row r="283" spans="1:11" x14ac:dyDescent="0.2">
      <c r="A283" s="92" t="s">
        <v>2206</v>
      </c>
      <c r="B283" s="92" t="s">
        <v>1988</v>
      </c>
      <c r="C283" s="92">
        <v>93199</v>
      </c>
      <c r="D283" s="92" t="s">
        <v>2754</v>
      </c>
      <c r="E283" s="93">
        <v>0.21488001243845306</v>
      </c>
      <c r="F283" s="98">
        <v>35.046212503388503</v>
      </c>
      <c r="G283" s="98">
        <v>30</v>
      </c>
      <c r="H283" s="92" t="s">
        <v>961</v>
      </c>
      <c r="I283" s="92" t="s">
        <v>1820</v>
      </c>
      <c r="J283" s="92" t="s">
        <v>2705</v>
      </c>
      <c r="K283" s="308">
        <v>1</v>
      </c>
    </row>
    <row r="284" spans="1:11" x14ac:dyDescent="0.2">
      <c r="A284" s="92" t="s">
        <v>2206</v>
      </c>
      <c r="B284" s="92" t="s">
        <v>1974</v>
      </c>
      <c r="C284" s="92">
        <v>70229</v>
      </c>
      <c r="D284" s="92" t="s">
        <v>2725</v>
      </c>
      <c r="E284" s="93">
        <v>0.18616540266606857</v>
      </c>
      <c r="F284" s="98">
        <v>1010.0039041988077</v>
      </c>
      <c r="G284" s="98">
        <v>135</v>
      </c>
      <c r="H284" s="92" t="s">
        <v>961</v>
      </c>
      <c r="I284" s="92" t="s">
        <v>1820</v>
      </c>
      <c r="J284" s="92" t="s">
        <v>2704</v>
      </c>
      <c r="K284" s="308">
        <v>0.97536945812807885</v>
      </c>
    </row>
    <row r="285" spans="1:11" x14ac:dyDescent="0.2">
      <c r="A285" s="92" t="s">
        <v>2206</v>
      </c>
      <c r="B285" s="92" t="s">
        <v>1988</v>
      </c>
      <c r="C285" s="92">
        <v>93120</v>
      </c>
      <c r="D285" s="92" t="s">
        <v>2068</v>
      </c>
      <c r="E285" s="93">
        <v>0.12323792180795863</v>
      </c>
      <c r="F285" s="98">
        <v>15.082109960568655</v>
      </c>
      <c r="G285" s="98">
        <v>15</v>
      </c>
      <c r="H285" s="92" t="s">
        <v>961</v>
      </c>
      <c r="I285" s="92" t="s">
        <v>1820</v>
      </c>
      <c r="J285" s="92" t="s">
        <v>2705</v>
      </c>
      <c r="K285" s="308">
        <v>0.66666666666666663</v>
      </c>
    </row>
    <row r="286" spans="1:11" x14ac:dyDescent="0.2">
      <c r="A286" s="92" t="s">
        <v>2206</v>
      </c>
      <c r="B286" s="92" t="s">
        <v>1988</v>
      </c>
      <c r="C286" s="92">
        <v>90030</v>
      </c>
      <c r="D286" s="92" t="s">
        <v>1987</v>
      </c>
      <c r="E286" s="93">
        <v>0.11312865705580431</v>
      </c>
      <c r="F286" s="98">
        <v>115.06695425143697</v>
      </c>
      <c r="G286" s="98">
        <v>25</v>
      </c>
      <c r="H286" s="92" t="s">
        <v>507</v>
      </c>
      <c r="I286" s="92" t="s">
        <v>1793</v>
      </c>
      <c r="J286" s="92" t="s">
        <v>2705</v>
      </c>
      <c r="K286" s="308">
        <v>1</v>
      </c>
    </row>
    <row r="287" spans="1:11" x14ac:dyDescent="0.2">
      <c r="A287" s="92" t="s">
        <v>2206</v>
      </c>
      <c r="B287" s="92" t="s">
        <v>2003</v>
      </c>
      <c r="C287" s="92">
        <v>52290</v>
      </c>
      <c r="D287" s="92" t="s">
        <v>2035</v>
      </c>
      <c r="E287" s="93">
        <v>0.10848923534864667</v>
      </c>
      <c r="F287" s="98">
        <v>145.0998766240333</v>
      </c>
      <c r="G287" s="98">
        <v>40</v>
      </c>
      <c r="H287" s="92" t="s">
        <v>527</v>
      </c>
      <c r="I287" s="92" t="s">
        <v>1813</v>
      </c>
      <c r="J287" s="92" t="s">
        <v>2705</v>
      </c>
      <c r="K287" s="308">
        <v>0.6333333333333333</v>
      </c>
    </row>
    <row r="288" spans="1:11" x14ac:dyDescent="0.2">
      <c r="A288" s="92" t="s">
        <v>2206</v>
      </c>
      <c r="B288" s="92" t="s">
        <v>1981</v>
      </c>
      <c r="C288" s="92">
        <v>47710</v>
      </c>
      <c r="D288" s="92" t="s">
        <v>1998</v>
      </c>
      <c r="E288" s="93">
        <v>9.8673441661185843E-2</v>
      </c>
      <c r="F288" s="98">
        <v>65.070059206596767</v>
      </c>
      <c r="G288" s="98">
        <v>25</v>
      </c>
      <c r="H288" s="92" t="s">
        <v>523</v>
      </c>
      <c r="I288" s="92" t="s">
        <v>1809</v>
      </c>
      <c r="J288" s="92" t="s">
        <v>2705</v>
      </c>
      <c r="K288" s="308">
        <v>0.75</v>
      </c>
    </row>
    <row r="289" spans="1:11" x14ac:dyDescent="0.2">
      <c r="A289" s="92" t="s">
        <v>2206</v>
      </c>
      <c r="B289" s="92" t="s">
        <v>1975</v>
      </c>
      <c r="C289" s="92">
        <v>60200</v>
      </c>
      <c r="D289" s="92" t="s">
        <v>2081</v>
      </c>
      <c r="E289" s="93">
        <v>8.5690794332593828E-2</v>
      </c>
      <c r="F289" s="98">
        <v>25.00206104626146</v>
      </c>
      <c r="G289" s="98">
        <v>15</v>
      </c>
      <c r="H289" s="92" t="s">
        <v>961</v>
      </c>
      <c r="I289" s="92" t="s">
        <v>1820</v>
      </c>
      <c r="J289" s="92" t="s">
        <v>2704</v>
      </c>
      <c r="K289" s="308">
        <v>0.83333333333333337</v>
      </c>
    </row>
    <row r="290" spans="1:11" x14ac:dyDescent="0.2">
      <c r="A290" s="92" t="s">
        <v>2206</v>
      </c>
      <c r="B290" s="92" t="s">
        <v>1981</v>
      </c>
      <c r="C290" s="92">
        <v>47190</v>
      </c>
      <c r="D290" s="92" t="s">
        <v>2016</v>
      </c>
      <c r="E290" s="93">
        <v>8.4040147143129185E-2</v>
      </c>
      <c r="F290" s="98">
        <v>45.007211873072961</v>
      </c>
      <c r="G290" s="98">
        <v>20</v>
      </c>
      <c r="H290" s="92" t="s">
        <v>523</v>
      </c>
      <c r="I290" s="92" t="s">
        <v>1809</v>
      </c>
      <c r="J290" s="92" t="s">
        <v>2705</v>
      </c>
      <c r="K290" s="308">
        <v>0.66666666666666663</v>
      </c>
    </row>
    <row r="291" spans="1:11" x14ac:dyDescent="0.2">
      <c r="A291" s="92" t="s">
        <v>2206</v>
      </c>
      <c r="B291" s="92" t="s">
        <v>1974</v>
      </c>
      <c r="C291" s="92">
        <v>71122</v>
      </c>
      <c r="D291" s="92" t="s">
        <v>2012</v>
      </c>
      <c r="E291" s="93">
        <v>8.3859439531954266E-2</v>
      </c>
      <c r="F291" s="98">
        <v>45.098173853619222</v>
      </c>
      <c r="G291" s="98">
        <v>20</v>
      </c>
      <c r="H291" s="92" t="s">
        <v>961</v>
      </c>
      <c r="I291" s="92" t="s">
        <v>1820</v>
      </c>
      <c r="J291" s="92" t="s">
        <v>2704</v>
      </c>
      <c r="K291" s="308">
        <v>1</v>
      </c>
    </row>
    <row r="292" spans="1:11" x14ac:dyDescent="0.2">
      <c r="A292" s="92" t="s">
        <v>2206</v>
      </c>
      <c r="B292" s="92" t="s">
        <v>1995</v>
      </c>
      <c r="C292" s="92">
        <v>64209</v>
      </c>
      <c r="D292" s="92" t="s">
        <v>2879</v>
      </c>
      <c r="E292" s="93">
        <v>7.9520466975138496E-2</v>
      </c>
      <c r="F292" s="98">
        <v>35.005256495555038</v>
      </c>
      <c r="G292" s="98">
        <v>15</v>
      </c>
      <c r="H292" s="92" t="s">
        <v>511</v>
      </c>
      <c r="I292" s="92" t="s">
        <v>1797</v>
      </c>
      <c r="J292" s="92" t="s">
        <v>2704</v>
      </c>
      <c r="K292" s="308">
        <v>1</v>
      </c>
    </row>
    <row r="293" spans="1:11" x14ac:dyDescent="0.2">
      <c r="A293" s="92" t="s">
        <v>2206</v>
      </c>
      <c r="B293" s="92" t="s">
        <v>1988</v>
      </c>
      <c r="C293" s="92">
        <v>90010</v>
      </c>
      <c r="D293" s="92" t="s">
        <v>1996</v>
      </c>
      <c r="E293" s="93">
        <v>7.2638119661714184E-2</v>
      </c>
      <c r="F293" s="98">
        <v>70.098137086599991</v>
      </c>
      <c r="G293" s="98">
        <v>15</v>
      </c>
      <c r="H293" s="92" t="s">
        <v>507</v>
      </c>
      <c r="I293" s="92" t="s">
        <v>1793</v>
      </c>
      <c r="J293" s="92" t="s">
        <v>2705</v>
      </c>
      <c r="K293" s="308">
        <v>1</v>
      </c>
    </row>
    <row r="294" spans="1:11" x14ac:dyDescent="0.2">
      <c r="A294" s="92" t="s">
        <v>2206</v>
      </c>
      <c r="B294" s="92" t="s">
        <v>1975</v>
      </c>
      <c r="C294" s="92">
        <v>59113</v>
      </c>
      <c r="D294" s="92" t="s">
        <v>2004</v>
      </c>
      <c r="E294" s="93">
        <v>7.0835467027152738E-2</v>
      </c>
      <c r="F294" s="98">
        <v>100.08141480330154</v>
      </c>
      <c r="G294" s="98">
        <v>20</v>
      </c>
      <c r="H294" s="92" t="s">
        <v>513</v>
      </c>
      <c r="I294" s="92" t="s">
        <v>1799</v>
      </c>
      <c r="J294" s="92" t="s">
        <v>2704</v>
      </c>
      <c r="K294" s="308">
        <v>0.95238095238095233</v>
      </c>
    </row>
    <row r="295" spans="1:11" x14ac:dyDescent="0.2">
      <c r="A295" s="92" t="s">
        <v>2206</v>
      </c>
      <c r="B295" s="92" t="s">
        <v>1982</v>
      </c>
      <c r="C295" s="92">
        <v>56101</v>
      </c>
      <c r="D295" s="92" t="s">
        <v>2729</v>
      </c>
      <c r="E295" s="93">
        <v>6.9849040334522328E-2</v>
      </c>
      <c r="F295" s="98">
        <v>145.05740513408699</v>
      </c>
      <c r="G295" s="98">
        <v>30</v>
      </c>
      <c r="H295" s="92" t="s">
        <v>961</v>
      </c>
      <c r="I295" s="92" t="s">
        <v>1820</v>
      </c>
      <c r="J295" s="92" t="s">
        <v>2705</v>
      </c>
      <c r="K295" s="308">
        <v>0.64516129032258063</v>
      </c>
    </row>
    <row r="296" spans="1:11" x14ac:dyDescent="0.2">
      <c r="A296" s="92" t="s">
        <v>2206</v>
      </c>
      <c r="B296" s="92" t="s">
        <v>1977</v>
      </c>
      <c r="C296" s="92">
        <v>68310</v>
      </c>
      <c r="D296" s="92" t="s">
        <v>1983</v>
      </c>
      <c r="E296" s="93">
        <v>6.5344794316283442E-2</v>
      </c>
      <c r="F296" s="98">
        <v>140.01789771668587</v>
      </c>
      <c r="G296" s="98">
        <v>30</v>
      </c>
      <c r="H296" s="92" t="s">
        <v>961</v>
      </c>
      <c r="I296" s="92" t="s">
        <v>1820</v>
      </c>
      <c r="J296" s="92" t="s">
        <v>2705</v>
      </c>
      <c r="K296" s="308">
        <v>0.89655172413793105</v>
      </c>
    </row>
    <row r="297" spans="1:11" x14ac:dyDescent="0.2">
      <c r="A297" s="92" t="s">
        <v>2206</v>
      </c>
      <c r="B297" s="92" t="s">
        <v>1974</v>
      </c>
      <c r="C297" s="92">
        <v>73110</v>
      </c>
      <c r="D297" s="92" t="s">
        <v>1990</v>
      </c>
      <c r="E297" s="93">
        <v>6.2474542606917184E-2</v>
      </c>
      <c r="F297" s="98">
        <v>85.01686569600993</v>
      </c>
      <c r="G297" s="98">
        <v>25</v>
      </c>
      <c r="H297" s="92" t="s">
        <v>961</v>
      </c>
      <c r="I297" s="92" t="s">
        <v>1820</v>
      </c>
      <c r="J297" s="92" t="s">
        <v>2704</v>
      </c>
      <c r="K297" s="308">
        <v>0.90476190476190477</v>
      </c>
    </row>
    <row r="298" spans="1:11" x14ac:dyDescent="0.2">
      <c r="A298" s="92" t="s">
        <v>2206</v>
      </c>
      <c r="B298" s="92" t="s">
        <v>1974</v>
      </c>
      <c r="C298" s="92">
        <v>73120</v>
      </c>
      <c r="D298" s="92" t="s">
        <v>2755</v>
      </c>
      <c r="E298" s="93">
        <v>5.7316926375918585E-2</v>
      </c>
      <c r="F298" s="98">
        <v>20.006937385788536</v>
      </c>
      <c r="G298" s="98">
        <v>10</v>
      </c>
      <c r="H298" s="92" t="s">
        <v>961</v>
      </c>
      <c r="I298" s="92" t="s">
        <v>1820</v>
      </c>
      <c r="J298" s="92" t="s">
        <v>2704</v>
      </c>
      <c r="K298" s="308">
        <v>0.8</v>
      </c>
    </row>
    <row r="299" spans="1:11" x14ac:dyDescent="0.2">
      <c r="A299" s="92" t="s">
        <v>2206</v>
      </c>
      <c r="B299" s="92" t="s">
        <v>1981</v>
      </c>
      <c r="C299" s="92">
        <v>47421</v>
      </c>
      <c r="D299" s="92" t="s">
        <v>2738</v>
      </c>
      <c r="E299" s="93">
        <v>5.7106563550408544E-2</v>
      </c>
      <c r="F299" s="98">
        <v>20.077580744930959</v>
      </c>
      <c r="G299" s="98">
        <v>10</v>
      </c>
      <c r="H299" s="92" t="s">
        <v>523</v>
      </c>
      <c r="I299" s="92" t="s">
        <v>1809</v>
      </c>
      <c r="J299" s="92" t="s">
        <v>2705</v>
      </c>
      <c r="K299" s="308">
        <v>0.8</v>
      </c>
    </row>
    <row r="300" spans="1:11" x14ac:dyDescent="0.2">
      <c r="A300" s="92" t="s">
        <v>2206</v>
      </c>
      <c r="B300" s="92" t="s">
        <v>1981</v>
      </c>
      <c r="C300" s="92">
        <v>47770</v>
      </c>
      <c r="D300" s="92" t="s">
        <v>2027</v>
      </c>
      <c r="E300" s="93">
        <v>5.7076620217166751E-2</v>
      </c>
      <c r="F300" s="98">
        <v>20.087675953602339</v>
      </c>
      <c r="G300" s="98">
        <v>10</v>
      </c>
      <c r="H300" s="92" t="s">
        <v>523</v>
      </c>
      <c r="I300" s="92" t="s">
        <v>1809</v>
      </c>
      <c r="J300" s="92" t="s">
        <v>2705</v>
      </c>
      <c r="K300" s="308">
        <v>1</v>
      </c>
    </row>
    <row r="301" spans="1:11" x14ac:dyDescent="0.2">
      <c r="A301" s="94" t="s">
        <v>2206</v>
      </c>
      <c r="B301" s="94" t="s">
        <v>1988</v>
      </c>
      <c r="C301" s="94">
        <v>93290</v>
      </c>
      <c r="D301" s="94" t="s">
        <v>2756</v>
      </c>
      <c r="E301" s="95">
        <v>5.706595926311795E-2</v>
      </c>
      <c r="F301" s="99">
        <v>20.091272628138356</v>
      </c>
      <c r="G301" s="99">
        <v>10</v>
      </c>
      <c r="H301" s="94" t="s">
        <v>961</v>
      </c>
      <c r="I301" s="94" t="s">
        <v>1820</v>
      </c>
      <c r="J301" s="94" t="s">
        <v>2705</v>
      </c>
      <c r="K301" s="309">
        <v>0.75</v>
      </c>
    </row>
    <row r="302" spans="1:11" x14ac:dyDescent="0.2">
      <c r="A302" s="87" t="s">
        <v>2205</v>
      </c>
      <c r="B302" s="87" t="s">
        <v>1976</v>
      </c>
      <c r="C302" s="87">
        <v>78200</v>
      </c>
      <c r="D302" s="87" t="s">
        <v>2007</v>
      </c>
      <c r="E302" s="88">
        <v>0.79617940143960098</v>
      </c>
      <c r="F302" s="53">
        <v>240.07475056346806</v>
      </c>
      <c r="G302" s="53">
        <v>155</v>
      </c>
      <c r="H302" s="87" t="s">
        <v>490</v>
      </c>
      <c r="I302" s="87" t="s">
        <v>1775</v>
      </c>
      <c r="J302" s="87" t="s">
        <v>2704</v>
      </c>
      <c r="K302" s="310">
        <v>0.6875</v>
      </c>
    </row>
    <row r="303" spans="1:11" x14ac:dyDescent="0.2">
      <c r="A303" s="21" t="s">
        <v>2205</v>
      </c>
      <c r="B303" s="21" t="s">
        <v>2003</v>
      </c>
      <c r="C303" s="21">
        <v>51101</v>
      </c>
      <c r="D303" s="21" t="s">
        <v>2106</v>
      </c>
      <c r="E303" s="28">
        <v>0.53207453452459019</v>
      </c>
      <c r="F303" s="26">
        <v>65.031772532482606</v>
      </c>
      <c r="G303" s="26">
        <v>65</v>
      </c>
      <c r="H303" s="21" t="s">
        <v>505</v>
      </c>
      <c r="I303" s="21" t="s">
        <v>1790</v>
      </c>
      <c r="J303" s="21" t="s">
        <v>2704</v>
      </c>
      <c r="K303" s="311">
        <v>0.46153846153846156</v>
      </c>
    </row>
    <row r="304" spans="1:11" x14ac:dyDescent="0.2">
      <c r="A304" s="21" t="s">
        <v>2205</v>
      </c>
      <c r="B304" s="21" t="s">
        <v>2003</v>
      </c>
      <c r="C304" s="21">
        <v>52230</v>
      </c>
      <c r="D304" s="21" t="s">
        <v>2110</v>
      </c>
      <c r="E304" s="28">
        <v>0.25276321995379186</v>
      </c>
      <c r="F304" s="26">
        <v>40.049413520130798</v>
      </c>
      <c r="G304" s="26">
        <v>35</v>
      </c>
      <c r="H304" s="21" t="s">
        <v>505</v>
      </c>
      <c r="I304" s="21" t="s">
        <v>1790</v>
      </c>
      <c r="J304" s="21" t="s">
        <v>2705</v>
      </c>
      <c r="K304" s="311">
        <v>0.3</v>
      </c>
    </row>
    <row r="305" spans="1:11" x14ac:dyDescent="0.2">
      <c r="A305" s="21" t="s">
        <v>2205</v>
      </c>
      <c r="B305" s="21" t="s">
        <v>2003</v>
      </c>
      <c r="C305" s="21">
        <v>52290</v>
      </c>
      <c r="D305" s="21" t="s">
        <v>2035</v>
      </c>
      <c r="E305" s="28">
        <v>0.20975969844333286</v>
      </c>
      <c r="F305" s="26">
        <v>130.04726214120581</v>
      </c>
      <c r="G305" s="26">
        <v>55</v>
      </c>
      <c r="H305" s="21" t="s">
        <v>505</v>
      </c>
      <c r="I305" s="21" t="s">
        <v>1790</v>
      </c>
      <c r="J305" s="21" t="s">
        <v>2705</v>
      </c>
      <c r="K305" s="311">
        <v>0.7142857142857143</v>
      </c>
    </row>
    <row r="306" spans="1:11" x14ac:dyDescent="0.2">
      <c r="A306" s="21" t="s">
        <v>2205</v>
      </c>
      <c r="B306" s="21" t="s">
        <v>1982</v>
      </c>
      <c r="C306" s="21">
        <v>55100</v>
      </c>
      <c r="D306" s="21" t="s">
        <v>2019</v>
      </c>
      <c r="E306" s="28">
        <v>0.12845541105120248</v>
      </c>
      <c r="F306" s="26">
        <v>50.007765270732349</v>
      </c>
      <c r="G306" s="26">
        <v>25</v>
      </c>
      <c r="H306" s="21" t="s">
        <v>505</v>
      </c>
      <c r="I306" s="21" t="s">
        <v>1790</v>
      </c>
      <c r="J306" s="21" t="s">
        <v>2705</v>
      </c>
      <c r="K306" s="311">
        <v>0.2857142857142857</v>
      </c>
    </row>
    <row r="307" spans="1:11" x14ac:dyDescent="0.2">
      <c r="A307" s="21" t="s">
        <v>2205</v>
      </c>
      <c r="B307" s="21" t="s">
        <v>1981</v>
      </c>
      <c r="C307" s="21">
        <v>47710</v>
      </c>
      <c r="D307" s="21" t="s">
        <v>1998</v>
      </c>
      <c r="E307" s="28">
        <v>0.1258770829506235</v>
      </c>
      <c r="F307" s="26">
        <v>75.073322687611324</v>
      </c>
      <c r="G307" s="26">
        <v>30</v>
      </c>
      <c r="H307" s="21" t="s">
        <v>505</v>
      </c>
      <c r="I307" s="21" t="s">
        <v>1790</v>
      </c>
      <c r="J307" s="21" t="s">
        <v>2705</v>
      </c>
      <c r="K307" s="311">
        <v>0.52941176470588236</v>
      </c>
    </row>
    <row r="308" spans="1:11" x14ac:dyDescent="0.2">
      <c r="A308" s="21" t="s">
        <v>2205</v>
      </c>
      <c r="B308" s="21" t="s">
        <v>1982</v>
      </c>
      <c r="C308" s="21">
        <v>56101</v>
      </c>
      <c r="D308" s="21" t="s">
        <v>2729</v>
      </c>
      <c r="E308" s="28">
        <v>0.10464284464935182</v>
      </c>
      <c r="F308" s="26">
        <v>155.08207644764855</v>
      </c>
      <c r="G308" s="26">
        <v>40</v>
      </c>
      <c r="H308" s="21" t="s">
        <v>505</v>
      </c>
      <c r="I308" s="21" t="s">
        <v>1790</v>
      </c>
      <c r="J308" s="21" t="s">
        <v>2705</v>
      </c>
      <c r="K308" s="311">
        <v>0.48484848484848486</v>
      </c>
    </row>
    <row r="309" spans="1:11" x14ac:dyDescent="0.2">
      <c r="A309" s="21" t="s">
        <v>2205</v>
      </c>
      <c r="B309" s="21" t="s">
        <v>1995</v>
      </c>
      <c r="C309" s="21">
        <v>64209</v>
      </c>
      <c r="D309" s="21" t="s">
        <v>2879</v>
      </c>
      <c r="E309" s="28">
        <v>9.4019279297367586E-2</v>
      </c>
      <c r="F309" s="26">
        <v>45.059375474269736</v>
      </c>
      <c r="G309" s="26">
        <v>20</v>
      </c>
      <c r="H309" s="21" t="s">
        <v>505</v>
      </c>
      <c r="I309" s="21" t="s">
        <v>1790</v>
      </c>
      <c r="J309" s="21" t="s">
        <v>2704</v>
      </c>
      <c r="K309" s="311">
        <v>1</v>
      </c>
    </row>
    <row r="310" spans="1:11" x14ac:dyDescent="0.2">
      <c r="A310" s="21" t="s">
        <v>2205</v>
      </c>
      <c r="B310" s="21" t="s">
        <v>1981</v>
      </c>
      <c r="C310" s="21">
        <v>47540</v>
      </c>
      <c r="D310" s="21" t="s">
        <v>2075</v>
      </c>
      <c r="E310" s="28">
        <v>8.177282999426766E-2</v>
      </c>
      <c r="F310" s="26">
        <v>10.015112846338651</v>
      </c>
      <c r="G310" s="26">
        <v>10</v>
      </c>
      <c r="H310" s="21" t="s">
        <v>505</v>
      </c>
      <c r="I310" s="21" t="s">
        <v>1790</v>
      </c>
      <c r="J310" s="21" t="s">
        <v>2705</v>
      </c>
      <c r="K310" s="311">
        <v>0.6</v>
      </c>
    </row>
    <row r="311" spans="1:11" x14ac:dyDescent="0.2">
      <c r="A311" s="21" t="s">
        <v>2205</v>
      </c>
      <c r="B311" s="21" t="s">
        <v>2003</v>
      </c>
      <c r="C311" s="21">
        <v>51210</v>
      </c>
      <c r="D311" s="21" t="s">
        <v>2139</v>
      </c>
      <c r="E311" s="28">
        <v>8.1134886376486359E-2</v>
      </c>
      <c r="F311" s="26">
        <v>10.092711749766019</v>
      </c>
      <c r="G311" s="26">
        <v>10</v>
      </c>
      <c r="H311" s="21" t="s">
        <v>505</v>
      </c>
      <c r="I311" s="21" t="s">
        <v>1790</v>
      </c>
      <c r="J311" s="21" t="s">
        <v>2704</v>
      </c>
      <c r="K311" s="311">
        <v>0.75</v>
      </c>
    </row>
    <row r="312" spans="1:11" x14ac:dyDescent="0.2">
      <c r="A312" s="21" t="s">
        <v>2205</v>
      </c>
      <c r="B312" s="21" t="s">
        <v>1981</v>
      </c>
      <c r="C312" s="21">
        <v>46390</v>
      </c>
      <c r="D312" s="21" t="s">
        <v>2050</v>
      </c>
      <c r="E312" s="28">
        <v>7.5367148164625544E-2</v>
      </c>
      <c r="F312" s="26">
        <v>30.005891669334176</v>
      </c>
      <c r="G312" s="26">
        <v>15</v>
      </c>
      <c r="H312" s="21" t="s">
        <v>501</v>
      </c>
      <c r="I312" s="21" t="s">
        <v>1786</v>
      </c>
      <c r="J312" s="21" t="s">
        <v>2705</v>
      </c>
      <c r="K312" s="311">
        <v>0.625</v>
      </c>
    </row>
    <row r="313" spans="1:11" x14ac:dyDescent="0.2">
      <c r="A313" s="21" t="s">
        <v>2205</v>
      </c>
      <c r="B313" s="21" t="s">
        <v>1977</v>
      </c>
      <c r="C313" s="21">
        <v>68100</v>
      </c>
      <c r="D313" s="21" t="s">
        <v>2025</v>
      </c>
      <c r="E313" s="28">
        <v>7.5340800313062714E-2</v>
      </c>
      <c r="F313" s="26">
        <v>30.015909032540478</v>
      </c>
      <c r="G313" s="26">
        <v>15</v>
      </c>
      <c r="H313" s="21" t="s">
        <v>477</v>
      </c>
      <c r="I313" s="21" t="s">
        <v>1762</v>
      </c>
      <c r="J313" s="21" t="s">
        <v>2705</v>
      </c>
      <c r="K313" s="311">
        <v>1</v>
      </c>
    </row>
    <row r="314" spans="1:11" x14ac:dyDescent="0.2">
      <c r="A314" s="21" t="s">
        <v>2205</v>
      </c>
      <c r="B314" s="21" t="s">
        <v>2003</v>
      </c>
      <c r="C314" s="21">
        <v>52242</v>
      </c>
      <c r="D314" s="21" t="s">
        <v>2757</v>
      </c>
      <c r="E314" s="28">
        <v>7.517666479544767E-2</v>
      </c>
      <c r="F314" s="26">
        <v>30.078460286410795</v>
      </c>
      <c r="G314" s="26">
        <v>15</v>
      </c>
      <c r="H314" s="21" t="s">
        <v>505</v>
      </c>
      <c r="I314" s="21" t="s">
        <v>1790</v>
      </c>
      <c r="J314" s="21" t="s">
        <v>2705</v>
      </c>
      <c r="K314" s="311">
        <v>0.42857142857142855</v>
      </c>
    </row>
    <row r="315" spans="1:11" x14ac:dyDescent="0.2">
      <c r="A315" s="21" t="s">
        <v>2205</v>
      </c>
      <c r="B315" s="21" t="s">
        <v>1976</v>
      </c>
      <c r="C315" s="21">
        <v>79110</v>
      </c>
      <c r="D315" s="21" t="s">
        <v>2024</v>
      </c>
      <c r="E315" s="28">
        <v>7.1997241301579293E-2</v>
      </c>
      <c r="F315" s="26">
        <v>40.066495622953695</v>
      </c>
      <c r="G315" s="26">
        <v>15</v>
      </c>
      <c r="H315" s="21" t="s">
        <v>505</v>
      </c>
      <c r="I315" s="21" t="s">
        <v>1790</v>
      </c>
      <c r="J315" s="21" t="s">
        <v>2705</v>
      </c>
      <c r="K315" s="311">
        <v>0.84615384615384615</v>
      </c>
    </row>
    <row r="316" spans="1:11" x14ac:dyDescent="0.2">
      <c r="A316" s="21" t="s">
        <v>2205</v>
      </c>
      <c r="B316" s="21" t="s">
        <v>1992</v>
      </c>
      <c r="C316" s="21">
        <v>88990</v>
      </c>
      <c r="D316" s="21" t="s">
        <v>2749</v>
      </c>
      <c r="E316" s="28">
        <v>6.9961923551794661E-2</v>
      </c>
      <c r="F316" s="26">
        <v>85.027448522438561</v>
      </c>
      <c r="G316" s="26">
        <v>25</v>
      </c>
      <c r="H316" s="21" t="s">
        <v>490</v>
      </c>
      <c r="I316" s="21" t="s">
        <v>1775</v>
      </c>
      <c r="J316" s="21" t="s">
        <v>2705</v>
      </c>
      <c r="K316" s="311">
        <v>0.73684210526315785</v>
      </c>
    </row>
    <row r="317" spans="1:11" x14ac:dyDescent="0.2">
      <c r="A317" s="21" t="s">
        <v>2205</v>
      </c>
      <c r="B317" s="21" t="s">
        <v>1981</v>
      </c>
      <c r="C317" s="21">
        <v>47770</v>
      </c>
      <c r="D317" s="21" t="s">
        <v>2027</v>
      </c>
      <c r="E317" s="28">
        <v>6.8231873614089306E-2</v>
      </c>
      <c r="F317" s="26">
        <v>25.092694315735404</v>
      </c>
      <c r="G317" s="26">
        <v>10</v>
      </c>
      <c r="H317" s="21" t="s">
        <v>489</v>
      </c>
      <c r="I317" s="21" t="s">
        <v>1774</v>
      </c>
      <c r="J317" s="21" t="s">
        <v>2705</v>
      </c>
      <c r="K317" s="311">
        <v>0.5714285714285714</v>
      </c>
    </row>
    <row r="318" spans="1:11" x14ac:dyDescent="0.2">
      <c r="A318" s="21" t="s">
        <v>2205</v>
      </c>
      <c r="B318" s="21" t="s">
        <v>1995</v>
      </c>
      <c r="C318" s="21">
        <v>64204</v>
      </c>
      <c r="D318" s="21" t="s">
        <v>2080</v>
      </c>
      <c r="E318" s="28">
        <v>6.5838326820584908E-2</v>
      </c>
      <c r="F318" s="26">
        <v>15.052859824177609</v>
      </c>
      <c r="G318" s="26">
        <v>10</v>
      </c>
      <c r="H318" s="21" t="s">
        <v>501</v>
      </c>
      <c r="I318" s="21" t="s">
        <v>1786</v>
      </c>
      <c r="J318" s="21" t="s">
        <v>2704</v>
      </c>
      <c r="K318" s="311">
        <v>1</v>
      </c>
    </row>
    <row r="319" spans="1:11" x14ac:dyDescent="0.2">
      <c r="A319" s="21" t="s">
        <v>2205</v>
      </c>
      <c r="B319" s="21" t="s">
        <v>1981</v>
      </c>
      <c r="C319" s="21">
        <v>46690</v>
      </c>
      <c r="D319" s="21" t="s">
        <v>2054</v>
      </c>
      <c r="E319" s="28">
        <v>6.5748035753163445E-2</v>
      </c>
      <c r="F319" s="26">
        <v>45.010791359015904</v>
      </c>
      <c r="G319" s="26">
        <v>15</v>
      </c>
      <c r="H319" s="21" t="s">
        <v>490</v>
      </c>
      <c r="I319" s="21" t="s">
        <v>1775</v>
      </c>
      <c r="J319" s="21" t="s">
        <v>2705</v>
      </c>
      <c r="K319" s="311">
        <v>0.63636363636363635</v>
      </c>
    </row>
    <row r="320" spans="1:11" x14ac:dyDescent="0.2">
      <c r="A320" s="21" t="s">
        <v>2205</v>
      </c>
      <c r="B320" s="21" t="s">
        <v>2058</v>
      </c>
      <c r="C320" s="21">
        <v>84110</v>
      </c>
      <c r="D320" s="21" t="s">
        <v>2057</v>
      </c>
      <c r="E320" s="28">
        <v>6.5652961525644496E-2</v>
      </c>
      <c r="F320" s="26">
        <v>15.094226867969248</v>
      </c>
      <c r="G320" s="26">
        <v>10</v>
      </c>
      <c r="H320" s="21" t="s">
        <v>505</v>
      </c>
      <c r="I320" s="21" t="s">
        <v>1790</v>
      </c>
      <c r="J320" s="21" t="s">
        <v>2705</v>
      </c>
      <c r="K320" s="311">
        <v>0.16666666666666666</v>
      </c>
    </row>
    <row r="321" spans="1:11" x14ac:dyDescent="0.2">
      <c r="A321" s="16" t="s">
        <v>2205</v>
      </c>
      <c r="B321" s="16" t="s">
        <v>1982</v>
      </c>
      <c r="C321" s="16">
        <v>56290</v>
      </c>
      <c r="D321" s="16" t="s">
        <v>2750</v>
      </c>
      <c r="E321" s="89">
        <v>6.536095624753141E-2</v>
      </c>
      <c r="F321" s="17">
        <v>95.062980465465273</v>
      </c>
      <c r="G321" s="17">
        <v>24.999999999999996</v>
      </c>
      <c r="H321" s="16" t="s">
        <v>505</v>
      </c>
      <c r="I321" s="16" t="s">
        <v>1790</v>
      </c>
      <c r="J321" s="16" t="s">
        <v>2705</v>
      </c>
      <c r="K321" s="79">
        <v>0.7142857142857143</v>
      </c>
    </row>
    <row r="322" spans="1:11" x14ac:dyDescent="0.2">
      <c r="A322" s="90" t="s">
        <v>2204</v>
      </c>
      <c r="B322" s="90" t="s">
        <v>1981</v>
      </c>
      <c r="C322" s="90">
        <v>47710</v>
      </c>
      <c r="D322" s="90" t="s">
        <v>1998</v>
      </c>
      <c r="E322" s="91">
        <v>0.25657279742298983</v>
      </c>
      <c r="F322" s="97">
        <v>60.08680077906466</v>
      </c>
      <c r="G322" s="97">
        <v>35</v>
      </c>
      <c r="H322" s="90" t="s">
        <v>458</v>
      </c>
      <c r="I322" s="90" t="s">
        <v>1743</v>
      </c>
      <c r="J322" s="90" t="s">
        <v>2705</v>
      </c>
      <c r="K322" s="307">
        <v>0.7142857142857143</v>
      </c>
    </row>
    <row r="323" spans="1:11" x14ac:dyDescent="0.2">
      <c r="A323" s="92" t="s">
        <v>2204</v>
      </c>
      <c r="B323" s="92" t="s">
        <v>1981</v>
      </c>
      <c r="C323" s="92">
        <v>47770</v>
      </c>
      <c r="D323" s="92" t="s">
        <v>2027</v>
      </c>
      <c r="E323" s="93">
        <v>0.1758693974535562</v>
      </c>
      <c r="F323" s="98">
        <v>15.063053633771434</v>
      </c>
      <c r="G323" s="98">
        <v>15</v>
      </c>
      <c r="H323" s="92" t="s">
        <v>458</v>
      </c>
      <c r="I323" s="92" t="s">
        <v>1743</v>
      </c>
      <c r="J323" s="92" t="s">
        <v>2705</v>
      </c>
      <c r="K323" s="308">
        <v>1</v>
      </c>
    </row>
    <row r="324" spans="1:11" x14ac:dyDescent="0.2">
      <c r="A324" s="92" t="s">
        <v>2204</v>
      </c>
      <c r="B324" s="92" t="s">
        <v>1982</v>
      </c>
      <c r="C324" s="92">
        <v>56101</v>
      </c>
      <c r="D324" s="92" t="s">
        <v>2729</v>
      </c>
      <c r="E324" s="93">
        <v>0.15040932561928042</v>
      </c>
      <c r="F324" s="98">
        <v>105.04728570787353</v>
      </c>
      <c r="G324" s="98">
        <v>25</v>
      </c>
      <c r="H324" s="92" t="s">
        <v>465</v>
      </c>
      <c r="I324" s="92" t="s">
        <v>1750</v>
      </c>
      <c r="J324" s="92" t="s">
        <v>2705</v>
      </c>
      <c r="K324" s="308">
        <v>0.68</v>
      </c>
    </row>
    <row r="325" spans="1:11" x14ac:dyDescent="0.2">
      <c r="A325" s="92" t="s">
        <v>2204</v>
      </c>
      <c r="B325" s="92" t="s">
        <v>1981</v>
      </c>
      <c r="C325" s="92">
        <v>46320</v>
      </c>
      <c r="D325" s="92" t="s">
        <v>2086</v>
      </c>
      <c r="E325" s="93">
        <v>0.1468711667532917</v>
      </c>
      <c r="F325" s="98">
        <v>25.06277022276695</v>
      </c>
      <c r="G325" s="98">
        <v>15</v>
      </c>
      <c r="H325" s="92" t="s">
        <v>465</v>
      </c>
      <c r="I325" s="92" t="s">
        <v>1750</v>
      </c>
      <c r="J325" s="92" t="s">
        <v>2705</v>
      </c>
      <c r="K325" s="308">
        <v>1</v>
      </c>
    </row>
    <row r="326" spans="1:11" x14ac:dyDescent="0.2">
      <c r="A326" s="92" t="s">
        <v>2204</v>
      </c>
      <c r="B326" s="92" t="s">
        <v>1982</v>
      </c>
      <c r="C326" s="92">
        <v>56102</v>
      </c>
      <c r="D326" s="92" t="s">
        <v>2733</v>
      </c>
      <c r="E326" s="93">
        <v>0.13606772644263387</v>
      </c>
      <c r="F326" s="98">
        <v>110.03640118306473</v>
      </c>
      <c r="G326" s="98">
        <v>35</v>
      </c>
      <c r="H326" s="92" t="s">
        <v>458</v>
      </c>
      <c r="I326" s="92" t="s">
        <v>1743</v>
      </c>
      <c r="J326" s="92" t="s">
        <v>2705</v>
      </c>
      <c r="K326" s="308">
        <v>0.79166666666666663</v>
      </c>
    </row>
    <row r="327" spans="1:11" x14ac:dyDescent="0.2">
      <c r="A327" s="92" t="s">
        <v>2204</v>
      </c>
      <c r="B327" s="92" t="s">
        <v>1981</v>
      </c>
      <c r="C327" s="92">
        <v>47190</v>
      </c>
      <c r="D327" s="92" t="s">
        <v>2016</v>
      </c>
      <c r="E327" s="93">
        <v>0.1336082978687981</v>
      </c>
      <c r="F327" s="98">
        <v>40.067808642442337</v>
      </c>
      <c r="G327" s="98">
        <v>20</v>
      </c>
      <c r="H327" s="92" t="s">
        <v>458</v>
      </c>
      <c r="I327" s="92" t="s">
        <v>1743</v>
      </c>
      <c r="J327" s="92" t="s">
        <v>2705</v>
      </c>
      <c r="K327" s="308">
        <v>0.54545454545454541</v>
      </c>
    </row>
    <row r="328" spans="1:11" x14ac:dyDescent="0.2">
      <c r="A328" s="92" t="s">
        <v>2204</v>
      </c>
      <c r="B328" s="92" t="s">
        <v>1995</v>
      </c>
      <c r="C328" s="92">
        <v>66220</v>
      </c>
      <c r="D328" s="92" t="s">
        <v>2045</v>
      </c>
      <c r="E328" s="93">
        <v>0.1222969360664124</v>
      </c>
      <c r="F328" s="98">
        <v>25.085936685695298</v>
      </c>
      <c r="G328" s="98">
        <v>14.999999999999998</v>
      </c>
      <c r="H328" s="92" t="s">
        <v>458</v>
      </c>
      <c r="I328" s="92" t="s">
        <v>1743</v>
      </c>
      <c r="J328" s="92" t="s">
        <v>2704</v>
      </c>
      <c r="K328" s="308">
        <v>0.66666666666666663</v>
      </c>
    </row>
    <row r="329" spans="1:11" x14ac:dyDescent="0.2">
      <c r="A329" s="92" t="s">
        <v>2204</v>
      </c>
      <c r="B329" s="92" t="s">
        <v>1977</v>
      </c>
      <c r="C329" s="92">
        <v>68209</v>
      </c>
      <c r="D329" s="92" t="s">
        <v>2726</v>
      </c>
      <c r="E329" s="93">
        <v>0.11734671128171172</v>
      </c>
      <c r="F329" s="98">
        <v>115.0969702925595</v>
      </c>
      <c r="G329" s="98">
        <v>25</v>
      </c>
      <c r="H329" s="92" t="s">
        <v>460</v>
      </c>
      <c r="I329" s="92" t="s">
        <v>1745</v>
      </c>
      <c r="J329" s="92" t="s">
        <v>2705</v>
      </c>
      <c r="K329" s="308">
        <v>1</v>
      </c>
    </row>
    <row r="330" spans="1:11" x14ac:dyDescent="0.2">
      <c r="A330" s="92" t="s">
        <v>2204</v>
      </c>
      <c r="B330" s="92" t="s">
        <v>1995</v>
      </c>
      <c r="C330" s="92">
        <v>64209</v>
      </c>
      <c r="D330" s="92" t="s">
        <v>2879</v>
      </c>
      <c r="E330" s="93">
        <v>0.11705779181599429</v>
      </c>
      <c r="F330" s="98">
        <v>10.05799514568087</v>
      </c>
      <c r="G330" s="98">
        <v>10</v>
      </c>
      <c r="H330" s="92" t="s">
        <v>458</v>
      </c>
      <c r="I330" s="92" t="s">
        <v>1743</v>
      </c>
      <c r="J330" s="92" t="s">
        <v>2704</v>
      </c>
      <c r="K330" s="308">
        <v>1</v>
      </c>
    </row>
    <row r="331" spans="1:11" x14ac:dyDescent="0.2">
      <c r="A331" s="92" t="s">
        <v>2204</v>
      </c>
      <c r="B331" s="92" t="s">
        <v>1981</v>
      </c>
      <c r="C331" s="92">
        <v>46450</v>
      </c>
      <c r="D331" s="92" t="s">
        <v>2053</v>
      </c>
      <c r="E331" s="93">
        <v>0.1169438904942026</v>
      </c>
      <c r="F331" s="98">
        <v>10.067664452850039</v>
      </c>
      <c r="G331" s="98">
        <v>10</v>
      </c>
      <c r="H331" s="92" t="s">
        <v>458</v>
      </c>
      <c r="I331" s="92" t="s">
        <v>1743</v>
      </c>
      <c r="J331" s="92" t="s">
        <v>2705</v>
      </c>
      <c r="K331" s="308">
        <v>1</v>
      </c>
    </row>
    <row r="332" spans="1:11" x14ac:dyDescent="0.2">
      <c r="A332" s="92" t="s">
        <v>2204</v>
      </c>
      <c r="B332" s="92" t="s">
        <v>1981</v>
      </c>
      <c r="C332" s="92">
        <v>47721</v>
      </c>
      <c r="D332" s="92" t="s">
        <v>2047</v>
      </c>
      <c r="E332" s="93">
        <v>0.11684889635301264</v>
      </c>
      <c r="F332" s="98">
        <v>10.07574282955493</v>
      </c>
      <c r="G332" s="98">
        <v>10</v>
      </c>
      <c r="H332" s="92" t="s">
        <v>458</v>
      </c>
      <c r="I332" s="92" t="s">
        <v>1743</v>
      </c>
      <c r="J332" s="92" t="s">
        <v>2705</v>
      </c>
      <c r="K332" s="308">
        <v>1</v>
      </c>
    </row>
    <row r="333" spans="1:11" x14ac:dyDescent="0.2">
      <c r="A333" s="92" t="s">
        <v>2204</v>
      </c>
      <c r="B333" s="92" t="s">
        <v>1981</v>
      </c>
      <c r="C333" s="92">
        <v>47640</v>
      </c>
      <c r="D333" s="92" t="s">
        <v>2731</v>
      </c>
      <c r="E333" s="93">
        <v>0.11680827114465678</v>
      </c>
      <c r="F333" s="98">
        <v>10.079201562647519</v>
      </c>
      <c r="G333" s="98">
        <v>10</v>
      </c>
      <c r="H333" s="92" t="s">
        <v>458</v>
      </c>
      <c r="I333" s="92" t="s">
        <v>1743</v>
      </c>
      <c r="J333" s="92" t="s">
        <v>2705</v>
      </c>
      <c r="K333" s="308">
        <v>0.75</v>
      </c>
    </row>
    <row r="334" spans="1:11" x14ac:dyDescent="0.2">
      <c r="A334" s="92" t="s">
        <v>2204</v>
      </c>
      <c r="B334" s="92" t="s">
        <v>1976</v>
      </c>
      <c r="C334" s="92">
        <v>78200</v>
      </c>
      <c r="D334" s="92" t="s">
        <v>2007</v>
      </c>
      <c r="E334" s="93">
        <v>0.11040292269569391</v>
      </c>
      <c r="F334" s="98">
        <v>50.086069925542553</v>
      </c>
      <c r="G334" s="98">
        <v>20</v>
      </c>
      <c r="H334" s="92" t="s">
        <v>458</v>
      </c>
      <c r="I334" s="92" t="s">
        <v>1743</v>
      </c>
      <c r="J334" s="92" t="s">
        <v>2704</v>
      </c>
      <c r="K334" s="308">
        <v>0.58333333333333337</v>
      </c>
    </row>
    <row r="335" spans="1:11" x14ac:dyDescent="0.2">
      <c r="A335" s="92" t="s">
        <v>2204</v>
      </c>
      <c r="B335" s="92" t="s">
        <v>1995</v>
      </c>
      <c r="C335" s="92">
        <v>64191</v>
      </c>
      <c r="D335" s="92" t="s">
        <v>2021</v>
      </c>
      <c r="E335" s="93">
        <v>0.10768886882667662</v>
      </c>
      <c r="F335" s="98">
        <v>30.095444007495288</v>
      </c>
      <c r="G335" s="98">
        <v>15</v>
      </c>
      <c r="H335" s="92" t="s">
        <v>458</v>
      </c>
      <c r="I335" s="92" t="s">
        <v>1743</v>
      </c>
      <c r="J335" s="92" t="s">
        <v>2704</v>
      </c>
      <c r="K335" s="308">
        <v>0.42857142857142855</v>
      </c>
    </row>
    <row r="336" spans="1:11" x14ac:dyDescent="0.2">
      <c r="A336" s="92" t="s">
        <v>2204</v>
      </c>
      <c r="B336" s="92" t="s">
        <v>1981</v>
      </c>
      <c r="C336" s="92">
        <v>47789</v>
      </c>
      <c r="D336" s="92" t="s">
        <v>2740</v>
      </c>
      <c r="E336" s="93">
        <v>9.6743938792594408E-2</v>
      </c>
      <c r="F336" s="98">
        <v>35.04129625568541</v>
      </c>
      <c r="G336" s="98">
        <v>15</v>
      </c>
      <c r="H336" s="92" t="s">
        <v>458</v>
      </c>
      <c r="I336" s="92" t="s">
        <v>1743</v>
      </c>
      <c r="J336" s="92" t="s">
        <v>2705</v>
      </c>
      <c r="K336" s="308">
        <v>0.9</v>
      </c>
    </row>
    <row r="337" spans="1:11" x14ac:dyDescent="0.2">
      <c r="A337" s="92" t="s">
        <v>2204</v>
      </c>
      <c r="B337" s="92" t="s">
        <v>1982</v>
      </c>
      <c r="C337" s="92">
        <v>55100</v>
      </c>
      <c r="D337" s="92" t="s">
        <v>2019</v>
      </c>
      <c r="E337" s="93">
        <v>9.456324308559981E-2</v>
      </c>
      <c r="F337" s="98">
        <v>15.050314671095428</v>
      </c>
      <c r="G337" s="98">
        <v>10</v>
      </c>
      <c r="H337" s="92" t="s">
        <v>458</v>
      </c>
      <c r="I337" s="92" t="s">
        <v>1743</v>
      </c>
      <c r="J337" s="92" t="s">
        <v>2705</v>
      </c>
      <c r="K337" s="308">
        <v>0.2</v>
      </c>
    </row>
    <row r="338" spans="1:11" x14ac:dyDescent="0.2">
      <c r="A338" s="92" t="s">
        <v>2204</v>
      </c>
      <c r="B338" s="92" t="s">
        <v>1988</v>
      </c>
      <c r="C338" s="92">
        <v>92000</v>
      </c>
      <c r="D338" s="92" t="s">
        <v>2015</v>
      </c>
      <c r="E338" s="93">
        <v>8.6085626902648232E-2</v>
      </c>
      <c r="F338" s="98">
        <v>50.000765676096378</v>
      </c>
      <c r="G338" s="98">
        <v>15</v>
      </c>
      <c r="H338" s="92" t="s">
        <v>458</v>
      </c>
      <c r="I338" s="92" t="s">
        <v>1743</v>
      </c>
      <c r="J338" s="92" t="s">
        <v>2705</v>
      </c>
      <c r="K338" s="308">
        <v>0.90909090909090906</v>
      </c>
    </row>
    <row r="339" spans="1:11" x14ac:dyDescent="0.2">
      <c r="A339" s="92" t="s">
        <v>2204</v>
      </c>
      <c r="B339" s="92" t="s">
        <v>1977</v>
      </c>
      <c r="C339" s="92">
        <v>68310</v>
      </c>
      <c r="D339" s="92" t="s">
        <v>1983</v>
      </c>
      <c r="E339" s="93">
        <v>8.5729443317099724E-2</v>
      </c>
      <c r="F339" s="98">
        <v>90.02627459800226</v>
      </c>
      <c r="G339" s="98">
        <v>20</v>
      </c>
      <c r="H339" s="92" t="s">
        <v>458</v>
      </c>
      <c r="I339" s="92" t="s">
        <v>1743</v>
      </c>
      <c r="J339" s="92" t="s">
        <v>2705</v>
      </c>
      <c r="K339" s="308">
        <v>0.84210526315789469</v>
      </c>
    </row>
    <row r="340" spans="1:11" x14ac:dyDescent="0.2">
      <c r="A340" s="92" t="s">
        <v>2204</v>
      </c>
      <c r="B340" s="92" t="s">
        <v>2003</v>
      </c>
      <c r="C340" s="92">
        <v>52219</v>
      </c>
      <c r="D340" s="92" t="s">
        <v>2739</v>
      </c>
      <c r="E340" s="93">
        <v>8.2009986563701356E-2</v>
      </c>
      <c r="F340" s="98">
        <v>20.055720817918768</v>
      </c>
      <c r="G340" s="98">
        <v>10</v>
      </c>
      <c r="H340" s="92" t="s">
        <v>462</v>
      </c>
      <c r="I340" s="92" t="s">
        <v>1747</v>
      </c>
      <c r="J340" s="92" t="s">
        <v>2705</v>
      </c>
      <c r="K340" s="308">
        <v>0.66666666666666663</v>
      </c>
    </row>
    <row r="341" spans="1:11" x14ac:dyDescent="0.2">
      <c r="A341" s="94" t="s">
        <v>2204</v>
      </c>
      <c r="B341" s="94" t="s">
        <v>1981</v>
      </c>
      <c r="C341" s="94">
        <v>47750</v>
      </c>
      <c r="D341" s="94" t="s">
        <v>2043</v>
      </c>
      <c r="E341" s="95">
        <v>8.1966573532979051E-2</v>
      </c>
      <c r="F341" s="99">
        <v>20.065960640536016</v>
      </c>
      <c r="G341" s="99">
        <v>10</v>
      </c>
      <c r="H341" s="94" t="s">
        <v>458</v>
      </c>
      <c r="I341" s="94" t="s">
        <v>1743</v>
      </c>
      <c r="J341" s="94" t="s">
        <v>2705</v>
      </c>
      <c r="K341" s="309">
        <v>0.5</v>
      </c>
    </row>
    <row r="342" spans="1:11" x14ac:dyDescent="0.2">
      <c r="A342" s="87" t="s">
        <v>2184</v>
      </c>
      <c r="B342" s="87" t="s">
        <v>1988</v>
      </c>
      <c r="C342" s="87">
        <v>92000</v>
      </c>
      <c r="D342" s="87" t="s">
        <v>2015</v>
      </c>
      <c r="E342" s="88">
        <v>0.14568528344110104</v>
      </c>
      <c r="F342" s="53">
        <v>95.030420001046224</v>
      </c>
      <c r="G342" s="53">
        <v>35</v>
      </c>
      <c r="H342" s="87" t="s">
        <v>388</v>
      </c>
      <c r="I342" s="87" t="s">
        <v>1076</v>
      </c>
      <c r="J342" s="87" t="s">
        <v>2705</v>
      </c>
      <c r="K342" s="310">
        <v>0.76190476190476186</v>
      </c>
    </row>
    <row r="343" spans="1:11" x14ac:dyDescent="0.2">
      <c r="A343" s="21" t="s">
        <v>2184</v>
      </c>
      <c r="B343" s="21" t="s">
        <v>1981</v>
      </c>
      <c r="C343" s="21">
        <v>47710</v>
      </c>
      <c r="D343" s="21" t="s">
        <v>1998</v>
      </c>
      <c r="E343" s="28">
        <v>0.13917857657262647</v>
      </c>
      <c r="F343" s="26">
        <v>75.099309288430575</v>
      </c>
      <c r="G343" s="26">
        <v>30</v>
      </c>
      <c r="H343" s="21" t="s">
        <v>397</v>
      </c>
      <c r="I343" s="21" t="s">
        <v>1085</v>
      </c>
      <c r="J343" s="21" t="s">
        <v>2705</v>
      </c>
      <c r="K343" s="311">
        <v>0.77777777777777779</v>
      </c>
    </row>
    <row r="344" spans="1:11" x14ac:dyDescent="0.2">
      <c r="A344" s="21" t="s">
        <v>2184</v>
      </c>
      <c r="B344" s="21" t="s">
        <v>1981</v>
      </c>
      <c r="C344" s="21">
        <v>47721</v>
      </c>
      <c r="D344" s="21" t="s">
        <v>2047</v>
      </c>
      <c r="E344" s="28">
        <v>0.11920544895390134</v>
      </c>
      <c r="F344" s="26">
        <v>20.003846656755027</v>
      </c>
      <c r="G344" s="26">
        <v>15</v>
      </c>
      <c r="H344" s="21" t="s">
        <v>397</v>
      </c>
      <c r="I344" s="21" t="s">
        <v>1085</v>
      </c>
      <c r="J344" s="21" t="s">
        <v>2705</v>
      </c>
      <c r="K344" s="311">
        <v>0.6</v>
      </c>
    </row>
    <row r="345" spans="1:11" x14ac:dyDescent="0.2">
      <c r="A345" s="21" t="s">
        <v>2184</v>
      </c>
      <c r="B345" s="21" t="s">
        <v>1974</v>
      </c>
      <c r="C345" s="21">
        <v>70229</v>
      </c>
      <c r="D345" s="21" t="s">
        <v>2725</v>
      </c>
      <c r="E345" s="28">
        <v>0.10839793930977804</v>
      </c>
      <c r="F345" s="26">
        <v>855.03144745477312</v>
      </c>
      <c r="G345" s="26">
        <v>65</v>
      </c>
      <c r="H345" s="21" t="s">
        <v>415</v>
      </c>
      <c r="I345" s="21" t="s">
        <v>1103</v>
      </c>
      <c r="J345" s="21" t="s">
        <v>2704</v>
      </c>
      <c r="K345" s="311">
        <v>0.99411764705882355</v>
      </c>
    </row>
    <row r="346" spans="1:11" x14ac:dyDescent="0.2">
      <c r="A346" s="21" t="s">
        <v>2184</v>
      </c>
      <c r="B346" s="21" t="s">
        <v>1978</v>
      </c>
      <c r="C346" s="21">
        <v>41100</v>
      </c>
      <c r="D346" s="21" t="s">
        <v>1980</v>
      </c>
      <c r="E346" s="28">
        <v>0.10658588350389975</v>
      </c>
      <c r="F346" s="26">
        <v>200.04133978212758</v>
      </c>
      <c r="G346" s="26">
        <v>35</v>
      </c>
      <c r="H346" s="21" t="s">
        <v>410</v>
      </c>
      <c r="I346" s="21" t="s">
        <v>1098</v>
      </c>
      <c r="J346" s="21" t="s">
        <v>2705</v>
      </c>
      <c r="K346" s="311">
        <v>0.97619047619047616</v>
      </c>
    </row>
    <row r="347" spans="1:11" x14ac:dyDescent="0.2">
      <c r="A347" s="21" t="s">
        <v>2184</v>
      </c>
      <c r="B347" s="21" t="s">
        <v>2036</v>
      </c>
      <c r="C347" s="21">
        <v>10710</v>
      </c>
      <c r="D347" s="21" t="s">
        <v>2083</v>
      </c>
      <c r="E347" s="28">
        <v>9.6835846441029272E-2</v>
      </c>
      <c r="F347" s="26">
        <v>10.05748087854901</v>
      </c>
      <c r="G347" s="26">
        <v>10</v>
      </c>
      <c r="H347" s="21" t="s">
        <v>384</v>
      </c>
      <c r="I347" s="21" t="s">
        <v>1072</v>
      </c>
      <c r="J347" s="21" t="s">
        <v>2705</v>
      </c>
      <c r="K347" s="311">
        <v>0.5</v>
      </c>
    </row>
    <row r="348" spans="1:11" x14ac:dyDescent="0.2">
      <c r="A348" s="21" t="s">
        <v>2184</v>
      </c>
      <c r="B348" s="21" t="s">
        <v>1981</v>
      </c>
      <c r="C348" s="21">
        <v>46390</v>
      </c>
      <c r="D348" s="21" t="s">
        <v>2050</v>
      </c>
      <c r="E348" s="28">
        <v>9.602717706002098E-2</v>
      </c>
      <c r="F348" s="26">
        <v>35.059271644720432</v>
      </c>
      <c r="G348" s="26">
        <v>14.999999999999998</v>
      </c>
      <c r="H348" s="21" t="s">
        <v>384</v>
      </c>
      <c r="I348" s="21" t="s">
        <v>1072</v>
      </c>
      <c r="J348" s="21" t="s">
        <v>2705</v>
      </c>
      <c r="K348" s="311">
        <v>0.75</v>
      </c>
    </row>
    <row r="349" spans="1:11" x14ac:dyDescent="0.2">
      <c r="A349" s="21" t="s">
        <v>2184</v>
      </c>
      <c r="B349" s="21" t="s">
        <v>1977</v>
      </c>
      <c r="C349" s="21">
        <v>68320</v>
      </c>
      <c r="D349" s="21" t="s">
        <v>1993</v>
      </c>
      <c r="E349" s="28">
        <v>9.4196234177293864E-2</v>
      </c>
      <c r="F349" s="26">
        <v>160.05157007639858</v>
      </c>
      <c r="G349" s="26">
        <v>40</v>
      </c>
      <c r="H349" s="21" t="s">
        <v>410</v>
      </c>
      <c r="I349" s="21" t="s">
        <v>1098</v>
      </c>
      <c r="J349" s="21" t="s">
        <v>2705</v>
      </c>
      <c r="K349" s="311">
        <v>0.967741935483871</v>
      </c>
    </row>
    <row r="350" spans="1:11" x14ac:dyDescent="0.2">
      <c r="A350" s="21" t="s">
        <v>2184</v>
      </c>
      <c r="B350" s="21" t="s">
        <v>1981</v>
      </c>
      <c r="C350" s="21">
        <v>47770</v>
      </c>
      <c r="D350" s="21" t="s">
        <v>2027</v>
      </c>
      <c r="E350" s="28">
        <v>9.3820832830269499E-2</v>
      </c>
      <c r="F350" s="26">
        <v>20.045444745934873</v>
      </c>
      <c r="G350" s="26">
        <v>10</v>
      </c>
      <c r="H350" s="21" t="s">
        <v>397</v>
      </c>
      <c r="I350" s="21" t="s">
        <v>1085</v>
      </c>
      <c r="J350" s="21" t="s">
        <v>2705</v>
      </c>
      <c r="K350" s="311">
        <v>0.8571428571428571</v>
      </c>
    </row>
    <row r="351" spans="1:11" x14ac:dyDescent="0.2">
      <c r="A351" s="21" t="s">
        <v>2184</v>
      </c>
      <c r="B351" s="21" t="s">
        <v>1977</v>
      </c>
      <c r="C351" s="21">
        <v>68100</v>
      </c>
      <c r="D351" s="21" t="s">
        <v>2025</v>
      </c>
      <c r="E351" s="28">
        <v>7.8855475347780729E-2</v>
      </c>
      <c r="F351" s="26">
        <v>15.013116741259699</v>
      </c>
      <c r="G351" s="26">
        <v>10</v>
      </c>
      <c r="H351" s="21" t="s">
        <v>410</v>
      </c>
      <c r="I351" s="21" t="s">
        <v>1098</v>
      </c>
      <c r="J351" s="21" t="s">
        <v>2705</v>
      </c>
      <c r="K351" s="311">
        <v>1</v>
      </c>
    </row>
    <row r="352" spans="1:11" x14ac:dyDescent="0.2">
      <c r="A352" s="21" t="s">
        <v>2184</v>
      </c>
      <c r="B352" s="21" t="s">
        <v>1981</v>
      </c>
      <c r="C352" s="21">
        <v>47421</v>
      </c>
      <c r="D352" s="21" t="s">
        <v>2738</v>
      </c>
      <c r="E352" s="28">
        <v>7.858132467281638E-2</v>
      </c>
      <c r="F352" s="26">
        <v>15.064392812679353</v>
      </c>
      <c r="G352" s="26">
        <v>10</v>
      </c>
      <c r="H352" s="21" t="s">
        <v>397</v>
      </c>
      <c r="I352" s="21" t="s">
        <v>1085</v>
      </c>
      <c r="J352" s="21" t="s">
        <v>2705</v>
      </c>
      <c r="K352" s="311">
        <v>0.75</v>
      </c>
    </row>
    <row r="353" spans="1:11" x14ac:dyDescent="0.2">
      <c r="A353" s="21" t="s">
        <v>2184</v>
      </c>
      <c r="B353" s="21" t="s">
        <v>1977</v>
      </c>
      <c r="C353" s="21">
        <v>68209</v>
      </c>
      <c r="D353" s="21" t="s">
        <v>2726</v>
      </c>
      <c r="E353" s="28">
        <v>7.820423707496206E-2</v>
      </c>
      <c r="F353" s="26">
        <v>230.08617108586773</v>
      </c>
      <c r="G353" s="26">
        <v>35</v>
      </c>
      <c r="H353" s="21" t="s">
        <v>410</v>
      </c>
      <c r="I353" s="21" t="s">
        <v>1098</v>
      </c>
      <c r="J353" s="21" t="s">
        <v>2705</v>
      </c>
      <c r="K353" s="311">
        <v>0.97777777777777775</v>
      </c>
    </row>
    <row r="354" spans="1:11" x14ac:dyDescent="0.2">
      <c r="A354" s="21" t="s">
        <v>2184</v>
      </c>
      <c r="B354" s="21" t="s">
        <v>1988</v>
      </c>
      <c r="C354" s="21">
        <v>90030</v>
      </c>
      <c r="D354" s="21" t="s">
        <v>1987</v>
      </c>
      <c r="E354" s="28">
        <v>7.4493725688292933E-2</v>
      </c>
      <c r="F354" s="26">
        <v>325.00953331916435</v>
      </c>
      <c r="G354" s="26">
        <v>30</v>
      </c>
      <c r="H354" s="21" t="s">
        <v>395</v>
      </c>
      <c r="I354" s="21" t="s">
        <v>1083</v>
      </c>
      <c r="J354" s="21" t="s">
        <v>2705</v>
      </c>
      <c r="K354" s="311">
        <v>1</v>
      </c>
    </row>
    <row r="355" spans="1:11" x14ac:dyDescent="0.2">
      <c r="A355" s="21" t="s">
        <v>2184</v>
      </c>
      <c r="B355" s="21" t="s">
        <v>2036</v>
      </c>
      <c r="C355" s="21">
        <v>14132</v>
      </c>
      <c r="D355" s="21" t="s">
        <v>2737</v>
      </c>
      <c r="E355" s="28">
        <v>7.3836587073355039E-2</v>
      </c>
      <c r="F355" s="26">
        <v>50.029714426318634</v>
      </c>
      <c r="G355" s="26">
        <v>15</v>
      </c>
      <c r="H355" s="21" t="s">
        <v>413</v>
      </c>
      <c r="I355" s="21" t="s">
        <v>1101</v>
      </c>
      <c r="J355" s="21" t="s">
        <v>2705</v>
      </c>
      <c r="K355" s="311">
        <v>0.69230769230769229</v>
      </c>
    </row>
    <row r="356" spans="1:11" x14ac:dyDescent="0.2">
      <c r="A356" s="21" t="s">
        <v>2184</v>
      </c>
      <c r="B356" s="21" t="s">
        <v>1982</v>
      </c>
      <c r="C356" s="21">
        <v>56101</v>
      </c>
      <c r="D356" s="21" t="s">
        <v>2729</v>
      </c>
      <c r="E356" s="28">
        <v>6.9010394163123809E-2</v>
      </c>
      <c r="F356" s="26">
        <v>160.05942665873835</v>
      </c>
      <c r="G356" s="26">
        <v>25</v>
      </c>
      <c r="H356" s="21" t="s">
        <v>415</v>
      </c>
      <c r="I356" s="21" t="s">
        <v>1103</v>
      </c>
      <c r="J356" s="21" t="s">
        <v>2705</v>
      </c>
      <c r="K356" s="311">
        <v>0.67647058823529416</v>
      </c>
    </row>
    <row r="357" spans="1:11" x14ac:dyDescent="0.2">
      <c r="A357" s="21" t="s">
        <v>2184</v>
      </c>
      <c r="B357" s="21" t="s">
        <v>1977</v>
      </c>
      <c r="C357" s="21">
        <v>68201</v>
      </c>
      <c r="D357" s="21" t="s">
        <v>2052</v>
      </c>
      <c r="E357" s="28">
        <v>6.2036387372640556E-2</v>
      </c>
      <c r="F357" s="26">
        <v>25.036704269845846</v>
      </c>
      <c r="G357" s="26">
        <v>10</v>
      </c>
      <c r="H357" s="21" t="s">
        <v>411</v>
      </c>
      <c r="I357" s="21" t="s">
        <v>1099</v>
      </c>
      <c r="J357" s="21" t="s">
        <v>2705</v>
      </c>
      <c r="K357" s="311">
        <v>0.75</v>
      </c>
    </row>
    <row r="358" spans="1:11" x14ac:dyDescent="0.2">
      <c r="A358" s="21" t="s">
        <v>2184</v>
      </c>
      <c r="B358" s="21" t="s">
        <v>1981</v>
      </c>
      <c r="C358" s="21">
        <v>47799</v>
      </c>
      <c r="D358" s="21" t="s">
        <v>2732</v>
      </c>
      <c r="E358" s="28">
        <v>6.2000262789485262E-2</v>
      </c>
      <c r="F358" s="26">
        <v>40.077928587337283</v>
      </c>
      <c r="G358" s="26">
        <v>10</v>
      </c>
      <c r="H358" s="21" t="s">
        <v>402</v>
      </c>
      <c r="I358" s="21" t="s">
        <v>1090</v>
      </c>
      <c r="J358" s="21" t="s">
        <v>2705</v>
      </c>
      <c r="K358" s="311">
        <v>1</v>
      </c>
    </row>
    <row r="359" spans="1:11" x14ac:dyDescent="0.2">
      <c r="A359" s="21" t="s">
        <v>2184</v>
      </c>
      <c r="B359" s="21" t="s">
        <v>1981</v>
      </c>
      <c r="C359" s="21">
        <v>47190</v>
      </c>
      <c r="D359" s="21" t="s">
        <v>2016</v>
      </c>
      <c r="E359" s="28">
        <v>6.1987752934934262E-2</v>
      </c>
      <c r="F359" s="26">
        <v>40.08546971785475</v>
      </c>
      <c r="G359" s="26">
        <v>10</v>
      </c>
      <c r="H359" s="21" t="s">
        <v>397</v>
      </c>
      <c r="I359" s="21" t="s">
        <v>1085</v>
      </c>
      <c r="J359" s="21" t="s">
        <v>2705</v>
      </c>
      <c r="K359" s="311">
        <v>0.6</v>
      </c>
    </row>
    <row r="360" spans="1:11" x14ac:dyDescent="0.2">
      <c r="A360" s="21" t="s">
        <v>2184</v>
      </c>
      <c r="B360" s="21" t="s">
        <v>1995</v>
      </c>
      <c r="C360" s="21">
        <v>64191</v>
      </c>
      <c r="D360" s="21" t="s">
        <v>2021</v>
      </c>
      <c r="E360" s="28">
        <v>6.1909513853679085E-2</v>
      </c>
      <c r="F360" s="26">
        <v>25.08578394440962</v>
      </c>
      <c r="G360" s="26">
        <v>10</v>
      </c>
      <c r="H360" s="21" t="s">
        <v>397</v>
      </c>
      <c r="I360" s="21" t="s">
        <v>1085</v>
      </c>
      <c r="J360" s="21" t="s">
        <v>2704</v>
      </c>
      <c r="K360" s="311">
        <v>0.33333333333333331</v>
      </c>
    </row>
    <row r="361" spans="1:11" x14ac:dyDescent="0.2">
      <c r="A361" s="16" t="s">
        <v>2184</v>
      </c>
      <c r="B361" s="16" t="s">
        <v>1981</v>
      </c>
      <c r="C361" s="16">
        <v>46420</v>
      </c>
      <c r="D361" s="16" t="s">
        <v>2033</v>
      </c>
      <c r="E361" s="89">
        <v>5.6988446271683021E-2</v>
      </c>
      <c r="F361" s="17">
        <v>30.051995445341312</v>
      </c>
      <c r="G361" s="17">
        <v>10</v>
      </c>
      <c r="H361" s="16" t="s">
        <v>413</v>
      </c>
      <c r="I361" s="16" t="s">
        <v>1101</v>
      </c>
      <c r="J361" s="16" t="s">
        <v>2705</v>
      </c>
      <c r="K361" s="79">
        <v>0.9</v>
      </c>
    </row>
    <row r="362" spans="1:11" x14ac:dyDescent="0.2">
      <c r="A362" s="90" t="s">
        <v>2183</v>
      </c>
      <c r="B362" s="90" t="s">
        <v>1981</v>
      </c>
      <c r="C362" s="90">
        <v>47710</v>
      </c>
      <c r="D362" s="90" t="s">
        <v>1998</v>
      </c>
      <c r="E362" s="91">
        <v>0.44935543331822547</v>
      </c>
      <c r="F362" s="97">
        <v>195.0215782043075</v>
      </c>
      <c r="G362" s="97">
        <v>104.99999999999999</v>
      </c>
      <c r="H362" s="90" t="s">
        <v>361</v>
      </c>
      <c r="I362" s="90" t="s">
        <v>1049</v>
      </c>
      <c r="J362" s="90" t="s">
        <v>2705</v>
      </c>
      <c r="K362" s="307">
        <v>0.61538461538461542</v>
      </c>
    </row>
    <row r="363" spans="1:11" x14ac:dyDescent="0.2">
      <c r="A363" s="92" t="s">
        <v>2183</v>
      </c>
      <c r="B363" s="92" t="s">
        <v>2058</v>
      </c>
      <c r="C363" s="92">
        <v>84240</v>
      </c>
      <c r="D363" s="92" t="s">
        <v>2076</v>
      </c>
      <c r="E363" s="93">
        <v>0.4155520842359679</v>
      </c>
      <c r="F363" s="98">
        <v>50.094966518763265</v>
      </c>
      <c r="G363" s="98">
        <v>50</v>
      </c>
      <c r="H363" s="92" t="s">
        <v>372</v>
      </c>
      <c r="I363" s="92" t="s">
        <v>1060</v>
      </c>
      <c r="J363" s="92" t="s">
        <v>2705</v>
      </c>
      <c r="K363" s="308">
        <v>0.54545454545454541</v>
      </c>
    </row>
    <row r="364" spans="1:11" x14ac:dyDescent="0.2">
      <c r="A364" s="92" t="s">
        <v>2183</v>
      </c>
      <c r="B364" s="92" t="s">
        <v>1981</v>
      </c>
      <c r="C364" s="92">
        <v>47721</v>
      </c>
      <c r="D364" s="92" t="s">
        <v>2047</v>
      </c>
      <c r="E364" s="93">
        <v>0.19065903441766763</v>
      </c>
      <c r="F364" s="98">
        <v>40.024238402763714</v>
      </c>
      <c r="G364" s="98">
        <v>30</v>
      </c>
      <c r="H364" s="92" t="s">
        <v>361</v>
      </c>
      <c r="I364" s="92" t="s">
        <v>1049</v>
      </c>
      <c r="J364" s="92" t="s">
        <v>2705</v>
      </c>
      <c r="K364" s="308">
        <v>0.66666666666666663</v>
      </c>
    </row>
    <row r="365" spans="1:11" x14ac:dyDescent="0.2">
      <c r="A365" s="92" t="s">
        <v>2183</v>
      </c>
      <c r="B365" s="92" t="s">
        <v>1981</v>
      </c>
      <c r="C365" s="92">
        <v>47770</v>
      </c>
      <c r="D365" s="92" t="s">
        <v>2027</v>
      </c>
      <c r="E365" s="93">
        <v>0.17657331636453333</v>
      </c>
      <c r="F365" s="98">
        <v>30.043463409413356</v>
      </c>
      <c r="G365" s="98">
        <v>25</v>
      </c>
      <c r="H365" s="92" t="s">
        <v>361</v>
      </c>
      <c r="I365" s="92" t="s">
        <v>1049</v>
      </c>
      <c r="J365" s="92" t="s">
        <v>2705</v>
      </c>
      <c r="K365" s="308">
        <v>0.75</v>
      </c>
    </row>
    <row r="366" spans="1:11" x14ac:dyDescent="0.2">
      <c r="A366" s="92" t="s">
        <v>2183</v>
      </c>
      <c r="B366" s="92" t="s">
        <v>2029</v>
      </c>
      <c r="C366" s="92">
        <v>35110</v>
      </c>
      <c r="D366" s="92" t="s">
        <v>2028</v>
      </c>
      <c r="E366" s="93">
        <v>0.15380411401329033</v>
      </c>
      <c r="F366" s="98">
        <v>35.006610416456098</v>
      </c>
      <c r="G366" s="98">
        <v>25.000000000000004</v>
      </c>
      <c r="H366" s="92" t="s">
        <v>370</v>
      </c>
      <c r="I366" s="92" t="s">
        <v>1058</v>
      </c>
      <c r="J366" s="92" t="s">
        <v>2705</v>
      </c>
      <c r="K366" s="308">
        <v>1</v>
      </c>
    </row>
    <row r="367" spans="1:11" x14ac:dyDescent="0.2">
      <c r="A367" s="92" t="s">
        <v>2183</v>
      </c>
      <c r="B367" s="92" t="s">
        <v>1981</v>
      </c>
      <c r="C367" s="92">
        <v>46410</v>
      </c>
      <c r="D367" s="92" t="s">
        <v>2070</v>
      </c>
      <c r="E367" s="93">
        <v>0.15343791336685009</v>
      </c>
      <c r="F367" s="98">
        <v>35.087215779480537</v>
      </c>
      <c r="G367" s="98">
        <v>25</v>
      </c>
      <c r="H367" s="92" t="s">
        <v>380</v>
      </c>
      <c r="I367" s="92" t="s">
        <v>1068</v>
      </c>
      <c r="J367" s="92" t="s">
        <v>2705</v>
      </c>
      <c r="K367" s="308">
        <v>0.77777777777777779</v>
      </c>
    </row>
    <row r="368" spans="1:11" x14ac:dyDescent="0.2">
      <c r="A368" s="92" t="s">
        <v>2183</v>
      </c>
      <c r="B368" s="92" t="s">
        <v>2058</v>
      </c>
      <c r="C368" s="92">
        <v>84110</v>
      </c>
      <c r="D368" s="92" t="s">
        <v>2057</v>
      </c>
      <c r="E368" s="93">
        <v>0.12484110229242767</v>
      </c>
      <c r="F368" s="98">
        <v>15.007764369881713</v>
      </c>
      <c r="G368" s="98">
        <v>15</v>
      </c>
      <c r="H368" s="92" t="s">
        <v>370</v>
      </c>
      <c r="I368" s="92" t="s">
        <v>1058</v>
      </c>
      <c r="J368" s="92" t="s">
        <v>2705</v>
      </c>
      <c r="K368" s="308">
        <v>0.25</v>
      </c>
    </row>
    <row r="369" spans="1:11" x14ac:dyDescent="0.2">
      <c r="A369" s="92" t="s">
        <v>2183</v>
      </c>
      <c r="B369" s="92" t="s">
        <v>1981</v>
      </c>
      <c r="C369" s="92">
        <v>47750</v>
      </c>
      <c r="D369" s="92" t="s">
        <v>2043</v>
      </c>
      <c r="E369" s="93">
        <v>0.12155104471967293</v>
      </c>
      <c r="F369" s="98">
        <v>45.062908829430626</v>
      </c>
      <c r="G369" s="98">
        <v>25</v>
      </c>
      <c r="H369" s="92" t="s">
        <v>361</v>
      </c>
      <c r="I369" s="92" t="s">
        <v>1049</v>
      </c>
      <c r="J369" s="92" t="s">
        <v>2705</v>
      </c>
      <c r="K369" s="308">
        <v>0.7</v>
      </c>
    </row>
    <row r="370" spans="1:11" x14ac:dyDescent="0.2">
      <c r="A370" s="92" t="s">
        <v>2183</v>
      </c>
      <c r="B370" s="92" t="s">
        <v>1981</v>
      </c>
      <c r="C370" s="92">
        <v>46450</v>
      </c>
      <c r="D370" s="92" t="s">
        <v>2053</v>
      </c>
      <c r="E370" s="93">
        <v>8.5563799248866035E-2</v>
      </c>
      <c r="F370" s="98">
        <v>25.003264803004392</v>
      </c>
      <c r="G370" s="98">
        <v>15</v>
      </c>
      <c r="H370" s="92" t="s">
        <v>361</v>
      </c>
      <c r="I370" s="92" t="s">
        <v>1049</v>
      </c>
      <c r="J370" s="92" t="s">
        <v>2705</v>
      </c>
      <c r="K370" s="308">
        <v>0.7142857142857143</v>
      </c>
    </row>
    <row r="371" spans="1:11" x14ac:dyDescent="0.2">
      <c r="A371" s="92" t="s">
        <v>2183</v>
      </c>
      <c r="B371" s="92" t="s">
        <v>1981</v>
      </c>
      <c r="C371" s="92">
        <v>47510</v>
      </c>
      <c r="D371" s="92" t="s">
        <v>2098</v>
      </c>
      <c r="E371" s="93">
        <v>8.3078332636855795E-2</v>
      </c>
      <c r="F371" s="98">
        <v>10.022789376774794</v>
      </c>
      <c r="G371" s="98">
        <v>10</v>
      </c>
      <c r="H371" s="92" t="s">
        <v>362</v>
      </c>
      <c r="I371" s="92" t="s">
        <v>1050</v>
      </c>
      <c r="J371" s="92" t="s">
        <v>2705</v>
      </c>
      <c r="K371" s="308">
        <v>1</v>
      </c>
    </row>
    <row r="372" spans="1:11" x14ac:dyDescent="0.2">
      <c r="A372" s="92" t="s">
        <v>2183</v>
      </c>
      <c r="B372" s="92" t="s">
        <v>1995</v>
      </c>
      <c r="C372" s="92">
        <v>64209</v>
      </c>
      <c r="D372" s="92" t="s">
        <v>2879</v>
      </c>
      <c r="E372" s="93">
        <v>8.2700543266660015E-2</v>
      </c>
      <c r="F372" s="98">
        <v>45.054547912629481</v>
      </c>
      <c r="G372" s="98">
        <v>15</v>
      </c>
      <c r="H372" s="92" t="s">
        <v>369</v>
      </c>
      <c r="I372" s="92" t="s">
        <v>1057</v>
      </c>
      <c r="J372" s="92" t="s">
        <v>2704</v>
      </c>
      <c r="K372" s="308">
        <v>1</v>
      </c>
    </row>
    <row r="373" spans="1:11" x14ac:dyDescent="0.2">
      <c r="A373" s="92" t="s">
        <v>2183</v>
      </c>
      <c r="B373" s="92" t="s">
        <v>1981</v>
      </c>
      <c r="C373" s="92">
        <v>47599</v>
      </c>
      <c r="D373" s="92" t="s">
        <v>2742</v>
      </c>
      <c r="E373" s="93">
        <v>7.9507066397926277E-2</v>
      </c>
      <c r="F373" s="98">
        <v>100.07819446240309</v>
      </c>
      <c r="G373" s="98">
        <v>25</v>
      </c>
      <c r="H373" s="92" t="s">
        <v>380</v>
      </c>
      <c r="I373" s="92" t="s">
        <v>1068</v>
      </c>
      <c r="J373" s="92" t="s">
        <v>2705</v>
      </c>
      <c r="K373" s="308">
        <v>0.86956521739130432</v>
      </c>
    </row>
    <row r="374" spans="1:11" x14ac:dyDescent="0.2">
      <c r="A374" s="92" t="s">
        <v>2183</v>
      </c>
      <c r="B374" s="92" t="s">
        <v>1974</v>
      </c>
      <c r="C374" s="92">
        <v>72190</v>
      </c>
      <c r="D374" s="92" t="s">
        <v>2066</v>
      </c>
      <c r="E374" s="93">
        <v>7.8826307902260709E-2</v>
      </c>
      <c r="F374" s="98">
        <v>20.034842170875997</v>
      </c>
      <c r="G374" s="98">
        <v>10</v>
      </c>
      <c r="H374" s="92" t="s">
        <v>358</v>
      </c>
      <c r="I374" s="92" t="s">
        <v>1046</v>
      </c>
      <c r="J374" s="92" t="s">
        <v>2704</v>
      </c>
      <c r="K374" s="308">
        <v>0.83333333333333337</v>
      </c>
    </row>
    <row r="375" spans="1:11" x14ac:dyDescent="0.2">
      <c r="A375" s="92" t="s">
        <v>2183</v>
      </c>
      <c r="B375" s="92" t="s">
        <v>1976</v>
      </c>
      <c r="C375" s="92">
        <v>78200</v>
      </c>
      <c r="D375" s="92" t="s">
        <v>2007</v>
      </c>
      <c r="E375" s="93">
        <v>6.744343486268578E-2</v>
      </c>
      <c r="F375" s="98">
        <v>95.001221959635117</v>
      </c>
      <c r="G375" s="98">
        <v>25</v>
      </c>
      <c r="H375" s="92" t="s">
        <v>370</v>
      </c>
      <c r="I375" s="92" t="s">
        <v>1058</v>
      </c>
      <c r="J375" s="92" t="s">
        <v>2704</v>
      </c>
      <c r="K375" s="308">
        <v>0.7142857142857143</v>
      </c>
    </row>
    <row r="376" spans="1:11" x14ac:dyDescent="0.2">
      <c r="A376" s="92" t="s">
        <v>2183</v>
      </c>
      <c r="B376" s="92" t="s">
        <v>2003</v>
      </c>
      <c r="C376" s="92">
        <v>51101</v>
      </c>
      <c r="D376" s="92" t="s">
        <v>2106</v>
      </c>
      <c r="E376" s="93">
        <v>6.6323534928540873E-2</v>
      </c>
      <c r="F376" s="98">
        <v>15.043904356929101</v>
      </c>
      <c r="G376" s="98">
        <v>10</v>
      </c>
      <c r="H376" s="92" t="s">
        <v>370</v>
      </c>
      <c r="I376" s="92" t="s">
        <v>1058</v>
      </c>
      <c r="J376" s="92" t="s">
        <v>2704</v>
      </c>
      <c r="K376" s="308">
        <v>0.33333333333333331</v>
      </c>
    </row>
    <row r="377" spans="1:11" x14ac:dyDescent="0.2">
      <c r="A377" s="92" t="s">
        <v>2183</v>
      </c>
      <c r="B377" s="92" t="s">
        <v>1976</v>
      </c>
      <c r="C377" s="92">
        <v>77299</v>
      </c>
      <c r="D377" s="92" t="s">
        <v>2758</v>
      </c>
      <c r="E377" s="93">
        <v>6.6297238692036631E-2</v>
      </c>
      <c r="F377" s="98">
        <v>15.049662512570714</v>
      </c>
      <c r="G377" s="98">
        <v>10</v>
      </c>
      <c r="H377" s="92" t="s">
        <v>370</v>
      </c>
      <c r="I377" s="92" t="s">
        <v>1058</v>
      </c>
      <c r="J377" s="92" t="s">
        <v>2705</v>
      </c>
      <c r="K377" s="308">
        <v>1</v>
      </c>
    </row>
    <row r="378" spans="1:11" x14ac:dyDescent="0.2">
      <c r="A378" s="92" t="s">
        <v>2183</v>
      </c>
      <c r="B378" s="92" t="s">
        <v>1981</v>
      </c>
      <c r="C378" s="92">
        <v>47190</v>
      </c>
      <c r="D378" s="92" t="s">
        <v>2016</v>
      </c>
      <c r="E378" s="93">
        <v>6.6043923977999325E-2</v>
      </c>
      <c r="F378" s="98">
        <v>50.012811125135713</v>
      </c>
      <c r="G378" s="98">
        <v>14.999999999999998</v>
      </c>
      <c r="H378" s="92" t="s">
        <v>361</v>
      </c>
      <c r="I378" s="92" t="s">
        <v>1049</v>
      </c>
      <c r="J378" s="92" t="s">
        <v>2705</v>
      </c>
      <c r="K378" s="308">
        <v>0.66666666666666663</v>
      </c>
    </row>
    <row r="379" spans="1:11" x14ac:dyDescent="0.2">
      <c r="A379" s="92" t="s">
        <v>2183</v>
      </c>
      <c r="B379" s="92" t="s">
        <v>1982</v>
      </c>
      <c r="C379" s="92">
        <v>56101</v>
      </c>
      <c r="D379" s="92" t="s">
        <v>2729</v>
      </c>
      <c r="E379" s="93">
        <v>6.2375420408524437E-2</v>
      </c>
      <c r="F379" s="98">
        <v>275.09413887902707</v>
      </c>
      <c r="G379" s="98">
        <v>35</v>
      </c>
      <c r="H379" s="92" t="s">
        <v>361</v>
      </c>
      <c r="I379" s="92" t="s">
        <v>1049</v>
      </c>
      <c r="J379" s="92" t="s">
        <v>2705</v>
      </c>
      <c r="K379" s="308">
        <v>0.50909090909090904</v>
      </c>
    </row>
    <row r="380" spans="1:11" x14ac:dyDescent="0.2">
      <c r="A380" s="92" t="s">
        <v>2183</v>
      </c>
      <c r="B380" s="92" t="s">
        <v>1975</v>
      </c>
      <c r="C380" s="92">
        <v>60200</v>
      </c>
      <c r="D380" s="92" t="s">
        <v>2081</v>
      </c>
      <c r="E380" s="93">
        <v>5.7026100155862347E-2</v>
      </c>
      <c r="F380" s="98">
        <v>20.016522335227272</v>
      </c>
      <c r="G380" s="98">
        <v>10</v>
      </c>
      <c r="H380" s="92" t="s">
        <v>358</v>
      </c>
      <c r="I380" s="92" t="s">
        <v>1046</v>
      </c>
      <c r="J380" s="92" t="s">
        <v>2704</v>
      </c>
      <c r="K380" s="308">
        <v>0.6</v>
      </c>
    </row>
    <row r="381" spans="1:11" x14ac:dyDescent="0.2">
      <c r="A381" s="94" t="s">
        <v>2183</v>
      </c>
      <c r="B381" s="94" t="s">
        <v>1981</v>
      </c>
      <c r="C381" s="94">
        <v>47240</v>
      </c>
      <c r="D381" s="94" t="s">
        <v>2046</v>
      </c>
      <c r="E381" s="95">
        <v>5.6919081796868276E-2</v>
      </c>
      <c r="F381" s="99">
        <v>20.052152594740924</v>
      </c>
      <c r="G381" s="99">
        <v>10</v>
      </c>
      <c r="H381" s="94" t="s">
        <v>361</v>
      </c>
      <c r="I381" s="94" t="s">
        <v>1049</v>
      </c>
      <c r="J381" s="94" t="s">
        <v>2705</v>
      </c>
      <c r="K381" s="309">
        <v>0.66666666666666663</v>
      </c>
    </row>
    <row r="382" spans="1:11" x14ac:dyDescent="0.2">
      <c r="A382" s="87" t="s">
        <v>2182</v>
      </c>
      <c r="B382" s="87" t="s">
        <v>1974</v>
      </c>
      <c r="C382" s="87">
        <v>70229</v>
      </c>
      <c r="D382" s="87" t="s">
        <v>2725</v>
      </c>
      <c r="E382" s="88">
        <v>0.94707948222511407</v>
      </c>
      <c r="F382" s="53">
        <v>1580.0892229854537</v>
      </c>
      <c r="G382" s="53">
        <v>485</v>
      </c>
      <c r="H382" s="87" t="s">
        <v>356</v>
      </c>
      <c r="I382" s="87" t="s">
        <v>1042</v>
      </c>
      <c r="J382" s="87" t="s">
        <v>2704</v>
      </c>
      <c r="K382" s="310">
        <v>0.96845425867507884</v>
      </c>
    </row>
    <row r="383" spans="1:11" x14ac:dyDescent="0.2">
      <c r="A383" s="21" t="s">
        <v>2182</v>
      </c>
      <c r="B383" s="21" t="s">
        <v>1975</v>
      </c>
      <c r="C383" s="21">
        <v>62020</v>
      </c>
      <c r="D383" s="21" t="s">
        <v>2734</v>
      </c>
      <c r="E383" s="28">
        <v>0.79829400537124118</v>
      </c>
      <c r="F383" s="26">
        <v>1235.0614098727935</v>
      </c>
      <c r="G383" s="26">
        <v>375</v>
      </c>
      <c r="H383" s="21" t="s">
        <v>356</v>
      </c>
      <c r="I383" s="21" t="s">
        <v>1042</v>
      </c>
      <c r="J383" s="21" t="s">
        <v>2704</v>
      </c>
      <c r="K383" s="311">
        <v>0.95983935742971882</v>
      </c>
    </row>
    <row r="384" spans="1:11" x14ac:dyDescent="0.2">
      <c r="A384" s="21" t="s">
        <v>2182</v>
      </c>
      <c r="B384" s="21" t="s">
        <v>1975</v>
      </c>
      <c r="C384" s="21">
        <v>62012</v>
      </c>
      <c r="D384" s="21" t="s">
        <v>1979</v>
      </c>
      <c r="E384" s="28">
        <v>0.65367074404384073</v>
      </c>
      <c r="F384" s="26">
        <v>675.04768451589916</v>
      </c>
      <c r="G384" s="26">
        <v>260</v>
      </c>
      <c r="H384" s="21" t="s">
        <v>357</v>
      </c>
      <c r="I384" s="21" t="s">
        <v>1043</v>
      </c>
      <c r="J384" s="21" t="s">
        <v>2704</v>
      </c>
      <c r="K384" s="311">
        <v>0.92537313432835822</v>
      </c>
    </row>
    <row r="385" spans="1:11" x14ac:dyDescent="0.2">
      <c r="A385" s="21" t="s">
        <v>2182</v>
      </c>
      <c r="B385" s="21" t="s">
        <v>1976</v>
      </c>
      <c r="C385" s="21">
        <v>82990</v>
      </c>
      <c r="D385" s="21" t="s">
        <v>2727</v>
      </c>
      <c r="E385" s="28">
        <v>0.45431840379248029</v>
      </c>
      <c r="F385" s="26">
        <v>1070.0951381236025</v>
      </c>
      <c r="G385" s="26">
        <v>310</v>
      </c>
      <c r="H385" s="21" t="s">
        <v>356</v>
      </c>
      <c r="I385" s="21" t="s">
        <v>1042</v>
      </c>
      <c r="J385" s="21" t="s">
        <v>2705</v>
      </c>
      <c r="K385" s="311">
        <v>0.95774647887323938</v>
      </c>
    </row>
    <row r="386" spans="1:11" x14ac:dyDescent="0.2">
      <c r="A386" s="21" t="s">
        <v>2182</v>
      </c>
      <c r="B386" s="21" t="s">
        <v>1977</v>
      </c>
      <c r="C386" s="21">
        <v>68209</v>
      </c>
      <c r="D386" s="21" t="s">
        <v>2726</v>
      </c>
      <c r="E386" s="28">
        <v>0.29305532517415106</v>
      </c>
      <c r="F386" s="26">
        <v>590.05767350082886</v>
      </c>
      <c r="G386" s="26">
        <v>170</v>
      </c>
      <c r="H386" s="21" t="s">
        <v>332</v>
      </c>
      <c r="I386" s="21" t="s">
        <v>1018</v>
      </c>
      <c r="J386" s="21" t="s">
        <v>2705</v>
      </c>
      <c r="K386" s="311">
        <v>0.94067796610169496</v>
      </c>
    </row>
    <row r="387" spans="1:11" x14ac:dyDescent="0.2">
      <c r="A387" s="21" t="s">
        <v>2182</v>
      </c>
      <c r="B387" s="21" t="s">
        <v>1976</v>
      </c>
      <c r="C387" s="21">
        <v>78109</v>
      </c>
      <c r="D387" s="21" t="s">
        <v>2747</v>
      </c>
      <c r="E387" s="28">
        <v>0.27785326207093469</v>
      </c>
      <c r="F387" s="26">
        <v>155.03351595726934</v>
      </c>
      <c r="G387" s="26">
        <v>75</v>
      </c>
      <c r="H387" s="21" t="s">
        <v>357</v>
      </c>
      <c r="I387" s="21" t="s">
        <v>1043</v>
      </c>
      <c r="J387" s="21" t="s">
        <v>2704</v>
      </c>
      <c r="K387" s="311">
        <v>0.8571428571428571</v>
      </c>
    </row>
    <row r="388" spans="1:11" x14ac:dyDescent="0.2">
      <c r="A388" s="21" t="s">
        <v>2182</v>
      </c>
      <c r="B388" s="21" t="s">
        <v>1981</v>
      </c>
      <c r="C388" s="21">
        <v>47910</v>
      </c>
      <c r="D388" s="21" t="s">
        <v>1989</v>
      </c>
      <c r="E388" s="28">
        <v>0.23365105881210127</v>
      </c>
      <c r="F388" s="26">
        <v>250.03260275453408</v>
      </c>
      <c r="G388" s="26">
        <v>100</v>
      </c>
      <c r="H388" s="21" t="s">
        <v>356</v>
      </c>
      <c r="I388" s="21" t="s">
        <v>1042</v>
      </c>
      <c r="J388" s="21" t="s">
        <v>2705</v>
      </c>
      <c r="K388" s="311">
        <v>0.92</v>
      </c>
    </row>
    <row r="389" spans="1:11" x14ac:dyDescent="0.2">
      <c r="A389" s="21" t="s">
        <v>2182</v>
      </c>
      <c r="B389" s="21" t="s">
        <v>1975</v>
      </c>
      <c r="C389" s="21">
        <v>62090</v>
      </c>
      <c r="D389" s="21" t="s">
        <v>2753</v>
      </c>
      <c r="E389" s="28">
        <v>0.22670953257911219</v>
      </c>
      <c r="F389" s="26">
        <v>250.08925331333265</v>
      </c>
      <c r="G389" s="26">
        <v>100</v>
      </c>
      <c r="H389" s="21" t="s">
        <v>357</v>
      </c>
      <c r="I389" s="21" t="s">
        <v>1043</v>
      </c>
      <c r="J389" s="21" t="s">
        <v>2704</v>
      </c>
      <c r="K389" s="311">
        <v>0.88</v>
      </c>
    </row>
    <row r="390" spans="1:11" x14ac:dyDescent="0.2">
      <c r="A390" s="21" t="s">
        <v>2182</v>
      </c>
      <c r="B390" s="21" t="s">
        <v>2029</v>
      </c>
      <c r="C390" s="21">
        <v>35110</v>
      </c>
      <c r="D390" s="21" t="s">
        <v>2028</v>
      </c>
      <c r="E390" s="28">
        <v>0.18955648130462832</v>
      </c>
      <c r="F390" s="26">
        <v>35.023949848591265</v>
      </c>
      <c r="G390" s="26">
        <v>35</v>
      </c>
      <c r="H390" s="21" t="s">
        <v>357</v>
      </c>
      <c r="I390" s="21" t="s">
        <v>1043</v>
      </c>
      <c r="J390" s="21" t="s">
        <v>2705</v>
      </c>
      <c r="K390" s="311">
        <v>0.875</v>
      </c>
    </row>
    <row r="391" spans="1:11" x14ac:dyDescent="0.2">
      <c r="A391" s="21" t="s">
        <v>2182</v>
      </c>
      <c r="B391" s="21" t="s">
        <v>1974</v>
      </c>
      <c r="C391" s="21">
        <v>73110</v>
      </c>
      <c r="D391" s="21" t="s">
        <v>1990</v>
      </c>
      <c r="E391" s="28">
        <v>0.18095861906961305</v>
      </c>
      <c r="F391" s="26">
        <v>440.0494044809343</v>
      </c>
      <c r="G391" s="26">
        <v>130</v>
      </c>
      <c r="H391" s="21" t="s">
        <v>357</v>
      </c>
      <c r="I391" s="21" t="s">
        <v>1043</v>
      </c>
      <c r="J391" s="21" t="s">
        <v>2704</v>
      </c>
      <c r="K391" s="311">
        <v>0.88636363636363635</v>
      </c>
    </row>
    <row r="392" spans="1:11" x14ac:dyDescent="0.2">
      <c r="A392" s="21" t="s">
        <v>2182</v>
      </c>
      <c r="B392" s="21" t="s">
        <v>1978</v>
      </c>
      <c r="C392" s="21">
        <v>41100</v>
      </c>
      <c r="D392" s="21" t="s">
        <v>1980</v>
      </c>
      <c r="E392" s="28">
        <v>0.16188677701191614</v>
      </c>
      <c r="F392" s="26">
        <v>410.09426104068535</v>
      </c>
      <c r="G392" s="26">
        <v>95</v>
      </c>
      <c r="H392" s="21" t="s">
        <v>332</v>
      </c>
      <c r="I392" s="21" t="s">
        <v>1018</v>
      </c>
      <c r="J392" s="21" t="s">
        <v>2705</v>
      </c>
      <c r="K392" s="311">
        <v>0.95180722891566261</v>
      </c>
    </row>
    <row r="393" spans="1:11" x14ac:dyDescent="0.2">
      <c r="A393" s="21" t="s">
        <v>2182</v>
      </c>
      <c r="B393" s="21" t="s">
        <v>1982</v>
      </c>
      <c r="C393" s="21">
        <v>56101</v>
      </c>
      <c r="D393" s="21" t="s">
        <v>2729</v>
      </c>
      <c r="E393" s="28">
        <v>0.14917199316574409</v>
      </c>
      <c r="F393" s="26">
        <v>295.06664035012022</v>
      </c>
      <c r="G393" s="26">
        <v>94.999999999999986</v>
      </c>
      <c r="H393" s="21" t="s">
        <v>357</v>
      </c>
      <c r="I393" s="21" t="s">
        <v>1043</v>
      </c>
      <c r="J393" s="21" t="s">
        <v>2705</v>
      </c>
      <c r="K393" s="311">
        <v>0.55000000000000004</v>
      </c>
    </row>
    <row r="394" spans="1:11" x14ac:dyDescent="0.2">
      <c r="A394" s="21" t="s">
        <v>2182</v>
      </c>
      <c r="B394" s="21" t="s">
        <v>1976</v>
      </c>
      <c r="C394" s="21">
        <v>78200</v>
      </c>
      <c r="D394" s="21" t="s">
        <v>2007</v>
      </c>
      <c r="E394" s="28">
        <v>0.12542937243957755</v>
      </c>
      <c r="F394" s="26">
        <v>80.020463698713101</v>
      </c>
      <c r="G394" s="26">
        <v>40</v>
      </c>
      <c r="H394" s="21" t="s">
        <v>357</v>
      </c>
      <c r="I394" s="21" t="s">
        <v>1043</v>
      </c>
      <c r="J394" s="21" t="s">
        <v>2704</v>
      </c>
      <c r="K394" s="311">
        <v>0.73684210526315785</v>
      </c>
    </row>
    <row r="395" spans="1:11" x14ac:dyDescent="0.2">
      <c r="A395" s="21" t="s">
        <v>2182</v>
      </c>
      <c r="B395" s="21" t="s">
        <v>1974</v>
      </c>
      <c r="C395" s="21">
        <v>74100</v>
      </c>
      <c r="D395" s="21" t="s">
        <v>2219</v>
      </c>
      <c r="E395" s="28">
        <v>0.12442995981021331</v>
      </c>
      <c r="F395" s="26">
        <v>885.04433462519376</v>
      </c>
      <c r="G395" s="26">
        <v>175</v>
      </c>
      <c r="H395" s="21" t="s">
        <v>357</v>
      </c>
      <c r="I395" s="21" t="s">
        <v>1043</v>
      </c>
      <c r="J395" s="21" t="s">
        <v>2704</v>
      </c>
      <c r="K395" s="311">
        <v>0.9550561797752809</v>
      </c>
    </row>
    <row r="396" spans="1:11" x14ac:dyDescent="0.2">
      <c r="A396" s="21" t="s">
        <v>2182</v>
      </c>
      <c r="B396" s="21" t="s">
        <v>1995</v>
      </c>
      <c r="C396" s="21">
        <v>66190</v>
      </c>
      <c r="D396" s="21" t="s">
        <v>2728</v>
      </c>
      <c r="E396" s="28">
        <v>0.12145326331846795</v>
      </c>
      <c r="F396" s="26">
        <v>90.057735590230223</v>
      </c>
      <c r="G396" s="26">
        <v>45</v>
      </c>
      <c r="H396" s="21" t="s">
        <v>357</v>
      </c>
      <c r="I396" s="21" t="s">
        <v>1043</v>
      </c>
      <c r="J396" s="21" t="s">
        <v>2704</v>
      </c>
      <c r="K396" s="311">
        <v>0.89473684210526316</v>
      </c>
    </row>
    <row r="397" spans="1:11" x14ac:dyDescent="0.2">
      <c r="A397" s="21" t="s">
        <v>2182</v>
      </c>
      <c r="B397" s="21" t="s">
        <v>1974</v>
      </c>
      <c r="C397" s="21">
        <v>73200</v>
      </c>
      <c r="D397" s="21" t="s">
        <v>2037</v>
      </c>
      <c r="E397" s="28">
        <v>0.11848160846816239</v>
      </c>
      <c r="F397" s="26">
        <v>65.048275613519507</v>
      </c>
      <c r="G397" s="26">
        <v>35</v>
      </c>
      <c r="H397" s="21" t="s">
        <v>357</v>
      </c>
      <c r="I397" s="21" t="s">
        <v>1043</v>
      </c>
      <c r="J397" s="21" t="s">
        <v>2704</v>
      </c>
      <c r="K397" s="311">
        <v>0.875</v>
      </c>
    </row>
    <row r="398" spans="1:11" x14ac:dyDescent="0.2">
      <c r="A398" s="21" t="s">
        <v>2182</v>
      </c>
      <c r="B398" s="21" t="s">
        <v>1974</v>
      </c>
      <c r="C398" s="21">
        <v>74909</v>
      </c>
      <c r="D398" s="21" t="s">
        <v>2759</v>
      </c>
      <c r="E398" s="28">
        <v>0.11671293430759942</v>
      </c>
      <c r="F398" s="26">
        <v>275.05802146363982</v>
      </c>
      <c r="G398" s="26">
        <v>70</v>
      </c>
      <c r="H398" s="21" t="s">
        <v>357</v>
      </c>
      <c r="I398" s="21" t="s">
        <v>1043</v>
      </c>
      <c r="J398" s="21" t="s">
        <v>2704</v>
      </c>
      <c r="K398" s="311">
        <v>0.9464285714285714</v>
      </c>
    </row>
    <row r="399" spans="1:11" x14ac:dyDescent="0.2">
      <c r="A399" s="21" t="s">
        <v>2182</v>
      </c>
      <c r="B399" s="21" t="s">
        <v>1974</v>
      </c>
      <c r="C399" s="21">
        <v>71122</v>
      </c>
      <c r="D399" s="21" t="s">
        <v>2012</v>
      </c>
      <c r="E399" s="28">
        <v>0.11650202717418988</v>
      </c>
      <c r="F399" s="26">
        <v>45.000383189289316</v>
      </c>
      <c r="G399" s="26">
        <v>25.000000000000004</v>
      </c>
      <c r="H399" s="21" t="s">
        <v>356</v>
      </c>
      <c r="I399" s="21" t="s">
        <v>1042</v>
      </c>
      <c r="J399" s="21" t="s">
        <v>2704</v>
      </c>
      <c r="K399" s="311">
        <v>0.90909090909090906</v>
      </c>
    </row>
    <row r="400" spans="1:11" x14ac:dyDescent="0.2">
      <c r="A400" s="21" t="s">
        <v>2182</v>
      </c>
      <c r="B400" s="21" t="s">
        <v>1975</v>
      </c>
      <c r="C400" s="21">
        <v>61900</v>
      </c>
      <c r="D400" s="21" t="s">
        <v>2034</v>
      </c>
      <c r="E400" s="28">
        <v>0.11649961399322317</v>
      </c>
      <c r="F400" s="26">
        <v>45.001243619677751</v>
      </c>
      <c r="G400" s="26">
        <v>30</v>
      </c>
      <c r="H400" s="21" t="s">
        <v>357</v>
      </c>
      <c r="I400" s="21" t="s">
        <v>1043</v>
      </c>
      <c r="J400" s="21" t="s">
        <v>2704</v>
      </c>
      <c r="K400" s="311">
        <v>0.83333333333333337</v>
      </c>
    </row>
    <row r="401" spans="1:11" x14ac:dyDescent="0.2">
      <c r="A401" s="16" t="s">
        <v>2182</v>
      </c>
      <c r="B401" s="16" t="s">
        <v>1974</v>
      </c>
      <c r="C401" s="16">
        <v>71111</v>
      </c>
      <c r="D401" s="16" t="s">
        <v>2001</v>
      </c>
      <c r="E401" s="89">
        <v>0.11372421576606764</v>
      </c>
      <c r="F401" s="17">
        <v>305.03521331620186</v>
      </c>
      <c r="G401" s="17">
        <v>84.999999999999986</v>
      </c>
      <c r="H401" s="16" t="s">
        <v>357</v>
      </c>
      <c r="I401" s="16" t="s">
        <v>1043</v>
      </c>
      <c r="J401" s="16" t="s">
        <v>2704</v>
      </c>
      <c r="K401" s="79">
        <v>0.86885245901639341</v>
      </c>
    </row>
    <row r="402" spans="1:11" x14ac:dyDescent="0.2">
      <c r="A402" s="90" t="s">
        <v>2201</v>
      </c>
      <c r="B402" s="90" t="s">
        <v>1981</v>
      </c>
      <c r="C402" s="90">
        <v>46220</v>
      </c>
      <c r="D402" s="90" t="s">
        <v>2118</v>
      </c>
      <c r="E402" s="91">
        <v>0.13550672560404015</v>
      </c>
      <c r="F402" s="97">
        <v>15.033400483470896</v>
      </c>
      <c r="G402" s="97">
        <v>15</v>
      </c>
      <c r="H402" s="90" t="s">
        <v>273</v>
      </c>
      <c r="I402" s="90" t="s">
        <v>1635</v>
      </c>
      <c r="J402" s="90" t="s">
        <v>2705</v>
      </c>
      <c r="K402" s="307">
        <v>0.33333333333333331</v>
      </c>
    </row>
    <row r="403" spans="1:11" x14ac:dyDescent="0.2">
      <c r="A403" s="92" t="s">
        <v>2201</v>
      </c>
      <c r="B403" s="92" t="s">
        <v>1981</v>
      </c>
      <c r="C403" s="92">
        <v>47760</v>
      </c>
      <c r="D403" s="92" t="s">
        <v>2761</v>
      </c>
      <c r="E403" s="93">
        <v>0.11055669266690532</v>
      </c>
      <c r="F403" s="98">
        <v>20.042720097455199</v>
      </c>
      <c r="G403" s="98">
        <v>15</v>
      </c>
      <c r="H403" s="92" t="s">
        <v>273</v>
      </c>
      <c r="I403" s="92" t="s">
        <v>1635</v>
      </c>
      <c r="J403" s="92" t="s">
        <v>2705</v>
      </c>
      <c r="K403" s="308">
        <v>0.7142857142857143</v>
      </c>
    </row>
    <row r="404" spans="1:11" x14ac:dyDescent="0.2">
      <c r="A404" s="92" t="s">
        <v>2201</v>
      </c>
      <c r="B404" s="92" t="s">
        <v>2003</v>
      </c>
      <c r="C404" s="92">
        <v>52103</v>
      </c>
      <c r="D404" s="92" t="s">
        <v>2730</v>
      </c>
      <c r="E404" s="93">
        <v>9.4901483272888845E-2</v>
      </c>
      <c r="F404" s="98">
        <v>45.070251897087147</v>
      </c>
      <c r="G404" s="98">
        <v>20</v>
      </c>
      <c r="H404" s="92" t="s">
        <v>283</v>
      </c>
      <c r="I404" s="92" t="s">
        <v>1645</v>
      </c>
      <c r="J404" s="92" t="s">
        <v>2705</v>
      </c>
      <c r="K404" s="308">
        <v>0.5</v>
      </c>
    </row>
    <row r="405" spans="1:11" x14ac:dyDescent="0.2">
      <c r="A405" s="92" t="s">
        <v>2201</v>
      </c>
      <c r="B405" s="92" t="s">
        <v>2036</v>
      </c>
      <c r="C405" s="92">
        <v>14132</v>
      </c>
      <c r="D405" s="92" t="s">
        <v>2737</v>
      </c>
      <c r="E405" s="93">
        <v>9.483930335076203E-2</v>
      </c>
      <c r="F405" s="98">
        <v>25.080670719610765</v>
      </c>
      <c r="G405" s="98">
        <v>15</v>
      </c>
      <c r="H405" s="92" t="s">
        <v>962</v>
      </c>
      <c r="I405" s="92" t="s">
        <v>1667</v>
      </c>
      <c r="J405" s="92" t="s">
        <v>2705</v>
      </c>
      <c r="K405" s="308">
        <v>0.66666666666666663</v>
      </c>
    </row>
    <row r="406" spans="1:11" x14ac:dyDescent="0.2">
      <c r="A406" s="92" t="s">
        <v>2201</v>
      </c>
      <c r="B406" s="92" t="s">
        <v>1974</v>
      </c>
      <c r="C406" s="92">
        <v>70229</v>
      </c>
      <c r="D406" s="92" t="s">
        <v>2725</v>
      </c>
      <c r="E406" s="93">
        <v>9.0028156745766613E-2</v>
      </c>
      <c r="F406" s="98">
        <v>800.02327937757207</v>
      </c>
      <c r="G406" s="98">
        <v>70</v>
      </c>
      <c r="H406" s="92" t="s">
        <v>298</v>
      </c>
      <c r="I406" s="92" t="s">
        <v>1660</v>
      </c>
      <c r="J406" s="92" t="s">
        <v>2704</v>
      </c>
      <c r="K406" s="308">
        <v>0.98742138364779874</v>
      </c>
    </row>
    <row r="407" spans="1:11" x14ac:dyDescent="0.2">
      <c r="A407" s="92" t="s">
        <v>2201</v>
      </c>
      <c r="B407" s="92" t="s">
        <v>1981</v>
      </c>
      <c r="C407" s="92">
        <v>47770</v>
      </c>
      <c r="D407" s="92" t="s">
        <v>2027</v>
      </c>
      <c r="E407" s="93">
        <v>7.3174397420157175E-2</v>
      </c>
      <c r="F407" s="98">
        <v>15.032457705430515</v>
      </c>
      <c r="G407" s="98">
        <v>10</v>
      </c>
      <c r="H407" s="92" t="s">
        <v>284</v>
      </c>
      <c r="I407" s="92" t="s">
        <v>1646</v>
      </c>
      <c r="J407" s="92" t="s">
        <v>2705</v>
      </c>
      <c r="K407" s="308">
        <v>1</v>
      </c>
    </row>
    <row r="408" spans="1:11" x14ac:dyDescent="0.2">
      <c r="A408" s="92" t="s">
        <v>2201</v>
      </c>
      <c r="B408" s="92" t="s">
        <v>1981</v>
      </c>
      <c r="C408" s="92">
        <v>46690</v>
      </c>
      <c r="D408" s="92" t="s">
        <v>2054</v>
      </c>
      <c r="E408" s="93">
        <v>7.30815478527191E-2</v>
      </c>
      <c r="F408" s="98">
        <v>15.051119174372056</v>
      </c>
      <c r="G408" s="98">
        <v>10</v>
      </c>
      <c r="H408" s="92" t="s">
        <v>283</v>
      </c>
      <c r="I408" s="92" t="s">
        <v>1645</v>
      </c>
      <c r="J408" s="92" t="s">
        <v>2705</v>
      </c>
      <c r="K408" s="308">
        <v>0.7142857142857143</v>
      </c>
    </row>
    <row r="409" spans="1:11" x14ac:dyDescent="0.2">
      <c r="A409" s="92" t="s">
        <v>2201</v>
      </c>
      <c r="B409" s="92" t="s">
        <v>1981</v>
      </c>
      <c r="C409" s="92">
        <v>46390</v>
      </c>
      <c r="D409" s="92" t="s">
        <v>2050</v>
      </c>
      <c r="E409" s="93">
        <v>5.9067526087770106E-2</v>
      </c>
      <c r="F409" s="98">
        <v>50.032651513771647</v>
      </c>
      <c r="G409" s="98">
        <v>15.000000000000002</v>
      </c>
      <c r="H409" s="92" t="s">
        <v>283</v>
      </c>
      <c r="I409" s="92" t="s">
        <v>1645</v>
      </c>
      <c r="J409" s="92" t="s">
        <v>2705</v>
      </c>
      <c r="K409" s="308">
        <v>0.66666666666666663</v>
      </c>
    </row>
    <row r="410" spans="1:11" x14ac:dyDescent="0.2">
      <c r="A410" s="92" t="s">
        <v>2201</v>
      </c>
      <c r="B410" s="92" t="s">
        <v>2036</v>
      </c>
      <c r="C410" s="92">
        <v>18129</v>
      </c>
      <c r="D410" s="92" t="s">
        <v>2741</v>
      </c>
      <c r="E410" s="93">
        <v>5.7526984328150184E-2</v>
      </c>
      <c r="F410" s="98">
        <v>25.058818134250952</v>
      </c>
      <c r="G410" s="98">
        <v>10</v>
      </c>
      <c r="H410" s="92" t="s">
        <v>299</v>
      </c>
      <c r="I410" s="92" t="s">
        <v>1661</v>
      </c>
      <c r="J410" s="92" t="s">
        <v>2705</v>
      </c>
      <c r="K410" s="308">
        <v>1</v>
      </c>
    </row>
    <row r="411" spans="1:11" x14ac:dyDescent="0.2">
      <c r="A411" s="92" t="s">
        <v>2201</v>
      </c>
      <c r="B411" s="92" t="s">
        <v>1982</v>
      </c>
      <c r="C411" s="92">
        <v>56302</v>
      </c>
      <c r="D411" s="92" t="s">
        <v>2006</v>
      </c>
      <c r="E411" s="93">
        <v>5.3350490531176589E-2</v>
      </c>
      <c r="F411" s="98">
        <v>45.043555037211654</v>
      </c>
      <c r="G411" s="98">
        <v>10</v>
      </c>
      <c r="H411" s="92" t="s">
        <v>273</v>
      </c>
      <c r="I411" s="92" t="s">
        <v>1635</v>
      </c>
      <c r="J411" s="92" t="s">
        <v>2705</v>
      </c>
      <c r="K411" s="308">
        <v>0.58333333333333337</v>
      </c>
    </row>
    <row r="412" spans="1:11" x14ac:dyDescent="0.2">
      <c r="A412" s="92" t="s">
        <v>2201</v>
      </c>
      <c r="B412" s="92" t="s">
        <v>1982</v>
      </c>
      <c r="C412" s="92">
        <v>56101</v>
      </c>
      <c r="D412" s="92" t="s">
        <v>2729</v>
      </c>
      <c r="E412" s="93">
        <v>5.2535983873781791E-2</v>
      </c>
      <c r="F412" s="98">
        <v>145.05796988164536</v>
      </c>
      <c r="G412" s="98">
        <v>20</v>
      </c>
      <c r="H412" s="92" t="s">
        <v>289</v>
      </c>
      <c r="I412" s="92" t="s">
        <v>1651</v>
      </c>
      <c r="J412" s="92" t="s">
        <v>2705</v>
      </c>
      <c r="K412" s="308">
        <v>0.70967741935483875</v>
      </c>
    </row>
    <row r="413" spans="1:11" x14ac:dyDescent="0.2">
      <c r="A413" s="92" t="s">
        <v>2201</v>
      </c>
      <c r="B413" s="92" t="s">
        <v>1981</v>
      </c>
      <c r="C413" s="92">
        <v>47710</v>
      </c>
      <c r="D413" s="92" t="s">
        <v>1998</v>
      </c>
      <c r="E413" s="93">
        <v>5.139290357951843E-2</v>
      </c>
      <c r="F413" s="98">
        <v>70.03970738807071</v>
      </c>
      <c r="G413" s="98">
        <v>15</v>
      </c>
      <c r="H413" s="92" t="s">
        <v>284</v>
      </c>
      <c r="I413" s="92" t="s">
        <v>1646</v>
      </c>
      <c r="J413" s="92" t="s">
        <v>2705</v>
      </c>
      <c r="K413" s="308">
        <v>0.77777777777777779</v>
      </c>
    </row>
    <row r="414" spans="1:11" x14ac:dyDescent="0.2">
      <c r="A414" s="92" t="s">
        <v>2201</v>
      </c>
      <c r="B414" s="92" t="s">
        <v>1981</v>
      </c>
      <c r="C414" s="92">
        <v>47910</v>
      </c>
      <c r="D414" s="92" t="s">
        <v>1989</v>
      </c>
      <c r="E414" s="93">
        <v>5.0292108572401462E-2</v>
      </c>
      <c r="F414" s="98">
        <v>110.0133265149658</v>
      </c>
      <c r="G414" s="98">
        <v>20</v>
      </c>
      <c r="H414" s="92" t="s">
        <v>298</v>
      </c>
      <c r="I414" s="92" t="s">
        <v>1660</v>
      </c>
      <c r="J414" s="92" t="s">
        <v>2705</v>
      </c>
      <c r="K414" s="308">
        <v>0.96</v>
      </c>
    </row>
    <row r="415" spans="1:11" x14ac:dyDescent="0.2">
      <c r="A415" s="92" t="s">
        <v>2201</v>
      </c>
      <c r="B415" s="92" t="s">
        <v>1974</v>
      </c>
      <c r="C415" s="92">
        <v>69201</v>
      </c>
      <c r="D415" s="92" t="s">
        <v>2760</v>
      </c>
      <c r="E415" s="93">
        <v>5.008776860297473E-2</v>
      </c>
      <c r="F415" s="98">
        <v>300.00519183814845</v>
      </c>
      <c r="G415" s="98">
        <v>35</v>
      </c>
      <c r="H415" s="92" t="s">
        <v>298</v>
      </c>
      <c r="I415" s="92" t="s">
        <v>1660</v>
      </c>
      <c r="J415" s="92" t="s">
        <v>2704</v>
      </c>
      <c r="K415" s="308">
        <v>0.95</v>
      </c>
    </row>
    <row r="416" spans="1:11" x14ac:dyDescent="0.2">
      <c r="A416" s="92" t="s">
        <v>2201</v>
      </c>
      <c r="B416" s="92" t="s">
        <v>1975</v>
      </c>
      <c r="C416" s="92">
        <v>59111</v>
      </c>
      <c r="D416" s="92" t="s">
        <v>1997</v>
      </c>
      <c r="E416" s="93">
        <v>4.9106028281315807E-2</v>
      </c>
      <c r="F416" s="98">
        <v>35.023532731050821</v>
      </c>
      <c r="G416" s="98">
        <v>10</v>
      </c>
      <c r="H416" s="92" t="s">
        <v>304</v>
      </c>
      <c r="I416" s="92" t="s">
        <v>1666</v>
      </c>
      <c r="J416" s="92" t="s">
        <v>2704</v>
      </c>
      <c r="K416" s="308">
        <v>1</v>
      </c>
    </row>
    <row r="417" spans="1:11" x14ac:dyDescent="0.2">
      <c r="A417" s="92" t="s">
        <v>2201</v>
      </c>
      <c r="B417" s="92" t="s">
        <v>1981</v>
      </c>
      <c r="C417" s="92">
        <v>47190</v>
      </c>
      <c r="D417" s="92" t="s">
        <v>2016</v>
      </c>
      <c r="E417" s="93">
        <v>4.9081737383554556E-2</v>
      </c>
      <c r="F417" s="98">
        <v>35.039563846289596</v>
      </c>
      <c r="G417" s="98">
        <v>10</v>
      </c>
      <c r="H417" s="92" t="s">
        <v>299</v>
      </c>
      <c r="I417" s="92" t="s">
        <v>1661</v>
      </c>
      <c r="J417" s="92" t="s">
        <v>2705</v>
      </c>
      <c r="K417" s="308">
        <v>0.7</v>
      </c>
    </row>
    <row r="418" spans="1:11" x14ac:dyDescent="0.2">
      <c r="A418" s="92" t="s">
        <v>2201</v>
      </c>
      <c r="B418" s="92" t="s">
        <v>1974</v>
      </c>
      <c r="C418" s="92">
        <v>73110</v>
      </c>
      <c r="D418" s="92" t="s">
        <v>1990</v>
      </c>
      <c r="E418" s="93">
        <v>4.8025408429265837E-2</v>
      </c>
      <c r="F418" s="98">
        <v>75.039813321824809</v>
      </c>
      <c r="G418" s="98">
        <v>15</v>
      </c>
      <c r="H418" s="92" t="s">
        <v>298</v>
      </c>
      <c r="I418" s="92" t="s">
        <v>1660</v>
      </c>
      <c r="J418" s="92" t="s">
        <v>2704</v>
      </c>
      <c r="K418" s="308">
        <v>0.94444444444444442</v>
      </c>
    </row>
    <row r="419" spans="1:11" x14ac:dyDescent="0.2">
      <c r="A419" s="92" t="s">
        <v>2201</v>
      </c>
      <c r="B419" s="92" t="s">
        <v>1981</v>
      </c>
      <c r="C419" s="92">
        <v>46420</v>
      </c>
      <c r="D419" s="92" t="s">
        <v>2033</v>
      </c>
      <c r="E419" s="93">
        <v>4.5873102725279287E-2</v>
      </c>
      <c r="F419" s="98">
        <v>40.007174246169164</v>
      </c>
      <c r="G419" s="98">
        <v>10</v>
      </c>
      <c r="H419" s="92" t="s">
        <v>962</v>
      </c>
      <c r="I419" s="92" t="s">
        <v>1667</v>
      </c>
      <c r="J419" s="92" t="s">
        <v>2705</v>
      </c>
      <c r="K419" s="308">
        <v>0.81818181818181823</v>
      </c>
    </row>
    <row r="420" spans="1:11" x14ac:dyDescent="0.2">
      <c r="A420" s="92" t="s">
        <v>2201</v>
      </c>
      <c r="B420" s="92" t="s">
        <v>1992</v>
      </c>
      <c r="C420" s="92">
        <v>86230</v>
      </c>
      <c r="D420" s="92" t="s">
        <v>2011</v>
      </c>
      <c r="E420" s="93">
        <v>4.5796981483943879E-2</v>
      </c>
      <c r="F420" s="98">
        <v>40.067654144334966</v>
      </c>
      <c r="G420" s="98">
        <v>10</v>
      </c>
      <c r="H420" s="92" t="s">
        <v>298</v>
      </c>
      <c r="I420" s="92" t="s">
        <v>1660</v>
      </c>
      <c r="J420" s="92" t="s">
        <v>2705</v>
      </c>
      <c r="K420" s="308">
        <v>0.84615384615384615</v>
      </c>
    </row>
    <row r="421" spans="1:11" x14ac:dyDescent="0.2">
      <c r="A421" s="94" t="s">
        <v>2201</v>
      </c>
      <c r="B421" s="94" t="s">
        <v>2090</v>
      </c>
      <c r="C421" s="94">
        <v>38210</v>
      </c>
      <c r="D421" s="94" t="s">
        <v>2892</v>
      </c>
      <c r="E421" s="95">
        <v>4.524993968611473E-2</v>
      </c>
      <c r="F421" s="99">
        <v>5.0022714282209435</v>
      </c>
      <c r="G421" s="99">
        <v>5</v>
      </c>
      <c r="H421" s="94" t="s">
        <v>299</v>
      </c>
      <c r="I421" s="94" t="s">
        <v>1661</v>
      </c>
      <c r="J421" s="94" t="s">
        <v>2705</v>
      </c>
      <c r="K421" s="309">
        <v>0.5</v>
      </c>
    </row>
    <row r="422" spans="1:11" x14ac:dyDescent="0.2">
      <c r="A422" s="87" t="s">
        <v>2200</v>
      </c>
      <c r="B422" s="87" t="s">
        <v>1981</v>
      </c>
      <c r="C422" s="87">
        <v>47910</v>
      </c>
      <c r="D422" s="87" t="s">
        <v>1989</v>
      </c>
      <c r="E422" s="88">
        <v>0.27528214942277329</v>
      </c>
      <c r="F422" s="53">
        <v>365.03602992619426</v>
      </c>
      <c r="G422" s="53">
        <v>130</v>
      </c>
      <c r="H422" s="87" t="s">
        <v>242</v>
      </c>
      <c r="I422" s="87" t="s">
        <v>1603</v>
      </c>
      <c r="J422" s="87" t="s">
        <v>2705</v>
      </c>
      <c r="K422" s="310">
        <v>0.95833333333333337</v>
      </c>
    </row>
    <row r="423" spans="1:11" x14ac:dyDescent="0.2">
      <c r="A423" s="21" t="s">
        <v>2200</v>
      </c>
      <c r="B423" s="21" t="s">
        <v>1981</v>
      </c>
      <c r="C423" s="21">
        <v>47710</v>
      </c>
      <c r="D423" s="21" t="s">
        <v>1998</v>
      </c>
      <c r="E423" s="28">
        <v>0.22512785330616739</v>
      </c>
      <c r="F423" s="26">
        <v>105.08721518804195</v>
      </c>
      <c r="G423" s="26">
        <v>60</v>
      </c>
      <c r="H423" s="21" t="s">
        <v>254</v>
      </c>
      <c r="I423" s="21" t="s">
        <v>1615</v>
      </c>
      <c r="J423" s="21" t="s">
        <v>2705</v>
      </c>
      <c r="K423" s="311">
        <v>0.81481481481481477</v>
      </c>
    </row>
    <row r="424" spans="1:11" x14ac:dyDescent="0.2">
      <c r="A424" s="21" t="s">
        <v>2200</v>
      </c>
      <c r="B424" s="21" t="s">
        <v>1981</v>
      </c>
      <c r="C424" s="21">
        <v>46390</v>
      </c>
      <c r="D424" s="21" t="s">
        <v>2050</v>
      </c>
      <c r="E424" s="28">
        <v>0.10541441654718137</v>
      </c>
      <c r="F424" s="26">
        <v>80.026242576455687</v>
      </c>
      <c r="G424" s="26">
        <v>35</v>
      </c>
      <c r="H424" s="21" t="s">
        <v>246</v>
      </c>
      <c r="I424" s="21" t="s">
        <v>1607</v>
      </c>
      <c r="J424" s="21" t="s">
        <v>2705</v>
      </c>
      <c r="K424" s="311">
        <v>0.68421052631578949</v>
      </c>
    </row>
    <row r="425" spans="1:11" x14ac:dyDescent="0.2">
      <c r="A425" s="21" t="s">
        <v>2200</v>
      </c>
      <c r="B425" s="21" t="s">
        <v>2003</v>
      </c>
      <c r="C425" s="21">
        <v>52219</v>
      </c>
      <c r="D425" s="21" t="s">
        <v>2739</v>
      </c>
      <c r="E425" s="28">
        <v>9.4945505197069832E-2</v>
      </c>
      <c r="F425" s="26">
        <v>15.027291158384008</v>
      </c>
      <c r="G425" s="26">
        <v>15</v>
      </c>
      <c r="H425" s="21" t="s">
        <v>246</v>
      </c>
      <c r="I425" s="21" t="s">
        <v>1607</v>
      </c>
      <c r="J425" s="21" t="s">
        <v>2705</v>
      </c>
      <c r="K425" s="311">
        <v>0.8571428571428571</v>
      </c>
    </row>
    <row r="426" spans="1:11" x14ac:dyDescent="0.2">
      <c r="A426" s="21" t="s">
        <v>2200</v>
      </c>
      <c r="B426" s="21" t="s">
        <v>2036</v>
      </c>
      <c r="C426" s="21">
        <v>10710</v>
      </c>
      <c r="D426" s="21" t="s">
        <v>2083</v>
      </c>
      <c r="E426" s="28">
        <v>8.1216392109163302E-2</v>
      </c>
      <c r="F426" s="26">
        <v>35.057817165484117</v>
      </c>
      <c r="G426" s="26">
        <v>20</v>
      </c>
      <c r="H426" s="21" t="s">
        <v>246</v>
      </c>
      <c r="I426" s="21" t="s">
        <v>1607</v>
      </c>
      <c r="J426" s="21" t="s">
        <v>2705</v>
      </c>
      <c r="K426" s="311">
        <v>0.5</v>
      </c>
    </row>
    <row r="427" spans="1:11" x14ac:dyDescent="0.2">
      <c r="A427" s="21" t="s">
        <v>2200</v>
      </c>
      <c r="B427" s="21" t="s">
        <v>1974</v>
      </c>
      <c r="C427" s="21">
        <v>70229</v>
      </c>
      <c r="D427" s="21" t="s">
        <v>2725</v>
      </c>
      <c r="E427" s="28">
        <v>7.8877229763456166E-2</v>
      </c>
      <c r="F427" s="26">
        <v>1270.0218041463461</v>
      </c>
      <c r="G427" s="26">
        <v>100</v>
      </c>
      <c r="H427" s="21" t="s">
        <v>250</v>
      </c>
      <c r="I427" s="21" t="s">
        <v>1611</v>
      </c>
      <c r="J427" s="21" t="s">
        <v>2704</v>
      </c>
      <c r="K427" s="311">
        <v>0.98431372549019602</v>
      </c>
    </row>
    <row r="428" spans="1:11" x14ac:dyDescent="0.2">
      <c r="A428" s="21" t="s">
        <v>2200</v>
      </c>
      <c r="B428" s="21" t="s">
        <v>2003</v>
      </c>
      <c r="C428" s="21">
        <v>52103</v>
      </c>
      <c r="D428" s="21" t="s">
        <v>2730</v>
      </c>
      <c r="E428" s="28">
        <v>7.3868960238963749E-2</v>
      </c>
      <c r="F428" s="26">
        <v>45.048469913352392</v>
      </c>
      <c r="G428" s="26">
        <v>20</v>
      </c>
      <c r="H428" s="21" t="s">
        <v>246</v>
      </c>
      <c r="I428" s="21" t="s">
        <v>1607</v>
      </c>
      <c r="J428" s="21" t="s">
        <v>2705</v>
      </c>
      <c r="K428" s="311">
        <v>0.76923076923076927</v>
      </c>
    </row>
    <row r="429" spans="1:11" x14ac:dyDescent="0.2">
      <c r="A429" s="21" t="s">
        <v>2200</v>
      </c>
      <c r="B429" s="21" t="s">
        <v>1981</v>
      </c>
      <c r="C429" s="21">
        <v>47770</v>
      </c>
      <c r="D429" s="21" t="s">
        <v>2027</v>
      </c>
      <c r="E429" s="28">
        <v>7.3837462374047522E-2</v>
      </c>
      <c r="F429" s="26">
        <v>45.066553446346916</v>
      </c>
      <c r="G429" s="26">
        <v>20</v>
      </c>
      <c r="H429" s="21" t="s">
        <v>254</v>
      </c>
      <c r="I429" s="21" t="s">
        <v>1615</v>
      </c>
      <c r="J429" s="21" t="s">
        <v>2705</v>
      </c>
      <c r="K429" s="311">
        <v>0.91666666666666663</v>
      </c>
    </row>
    <row r="430" spans="1:11" x14ac:dyDescent="0.2">
      <c r="A430" s="21" t="s">
        <v>2200</v>
      </c>
      <c r="B430" s="21" t="s">
        <v>1981</v>
      </c>
      <c r="C430" s="21">
        <v>46499</v>
      </c>
      <c r="D430" s="21" t="s">
        <v>2762</v>
      </c>
      <c r="E430" s="28">
        <v>7.309373887494286E-2</v>
      </c>
      <c r="F430" s="26">
        <v>75.096704116777659</v>
      </c>
      <c r="G430" s="26">
        <v>24.999999999999996</v>
      </c>
      <c r="H430" s="21" t="s">
        <v>260</v>
      </c>
      <c r="I430" s="21" t="s">
        <v>1621</v>
      </c>
      <c r="J430" s="21" t="s">
        <v>2705</v>
      </c>
      <c r="K430" s="311">
        <v>0.88888888888888884</v>
      </c>
    </row>
    <row r="431" spans="1:11" x14ac:dyDescent="0.2">
      <c r="A431" s="21" t="s">
        <v>2200</v>
      </c>
      <c r="B431" s="21" t="s">
        <v>1981</v>
      </c>
      <c r="C431" s="21">
        <v>45200</v>
      </c>
      <c r="D431" s="21" t="s">
        <v>1999</v>
      </c>
      <c r="E431" s="28">
        <v>7.1358069625735973E-2</v>
      </c>
      <c r="F431" s="26">
        <v>245.09596666334463</v>
      </c>
      <c r="G431" s="26">
        <v>50</v>
      </c>
      <c r="H431" s="21" t="s">
        <v>246</v>
      </c>
      <c r="I431" s="21" t="s">
        <v>1607</v>
      </c>
      <c r="J431" s="21" t="s">
        <v>2705</v>
      </c>
      <c r="K431" s="311">
        <v>0.93877551020408168</v>
      </c>
    </row>
    <row r="432" spans="1:11" x14ac:dyDescent="0.2">
      <c r="A432" s="21" t="s">
        <v>2200</v>
      </c>
      <c r="B432" s="21" t="s">
        <v>1977</v>
      </c>
      <c r="C432" s="21">
        <v>68209</v>
      </c>
      <c r="D432" s="21" t="s">
        <v>2726</v>
      </c>
      <c r="E432" s="28">
        <v>6.6965049273037119E-2</v>
      </c>
      <c r="F432" s="26">
        <v>295.09995064580136</v>
      </c>
      <c r="G432" s="26">
        <v>45</v>
      </c>
      <c r="H432" s="21" t="s">
        <v>246</v>
      </c>
      <c r="I432" s="21" t="s">
        <v>1607</v>
      </c>
      <c r="J432" s="21" t="s">
        <v>2705</v>
      </c>
      <c r="K432" s="311">
        <v>0.95161290322580649</v>
      </c>
    </row>
    <row r="433" spans="1:11" x14ac:dyDescent="0.2">
      <c r="A433" s="21" t="s">
        <v>2200</v>
      </c>
      <c r="B433" s="21" t="s">
        <v>1981</v>
      </c>
      <c r="C433" s="21">
        <v>45111</v>
      </c>
      <c r="D433" s="21" t="s">
        <v>2078</v>
      </c>
      <c r="E433" s="28">
        <v>6.3359597953804192E-2</v>
      </c>
      <c r="F433" s="26">
        <v>10.008454976518133</v>
      </c>
      <c r="G433" s="26">
        <v>10</v>
      </c>
      <c r="H433" s="21" t="s">
        <v>246</v>
      </c>
      <c r="I433" s="21" t="s">
        <v>1607</v>
      </c>
      <c r="J433" s="21" t="s">
        <v>2705</v>
      </c>
      <c r="K433" s="311">
        <v>0.75</v>
      </c>
    </row>
    <row r="434" spans="1:11" x14ac:dyDescent="0.2">
      <c r="A434" s="21" t="s">
        <v>2200</v>
      </c>
      <c r="B434" s="21" t="s">
        <v>1981</v>
      </c>
      <c r="C434" s="21">
        <v>47429</v>
      </c>
      <c r="D434" s="21" t="s">
        <v>2763</v>
      </c>
      <c r="E434" s="28">
        <v>6.2981978110608794E-2</v>
      </c>
      <c r="F434" s="26">
        <v>10.067495986201379</v>
      </c>
      <c r="G434" s="26">
        <v>10</v>
      </c>
      <c r="H434" s="21" t="s">
        <v>260</v>
      </c>
      <c r="I434" s="21" t="s">
        <v>1621</v>
      </c>
      <c r="J434" s="21" t="s">
        <v>2705</v>
      </c>
      <c r="K434" s="311">
        <v>1</v>
      </c>
    </row>
    <row r="435" spans="1:11" x14ac:dyDescent="0.2">
      <c r="A435" s="21" t="s">
        <v>2200</v>
      </c>
      <c r="B435" s="21" t="s">
        <v>1981</v>
      </c>
      <c r="C435" s="21">
        <v>46420</v>
      </c>
      <c r="D435" s="21" t="s">
        <v>2033</v>
      </c>
      <c r="E435" s="28">
        <v>6.1070008160507228E-2</v>
      </c>
      <c r="F435" s="26">
        <v>50.091819596284331</v>
      </c>
      <c r="G435" s="26">
        <v>20</v>
      </c>
      <c r="H435" s="21" t="s">
        <v>246</v>
      </c>
      <c r="I435" s="21" t="s">
        <v>1607</v>
      </c>
      <c r="J435" s="21" t="s">
        <v>2705</v>
      </c>
      <c r="K435" s="311">
        <v>0.8666666666666667</v>
      </c>
    </row>
    <row r="436" spans="1:11" x14ac:dyDescent="0.2">
      <c r="A436" s="21" t="s">
        <v>2200</v>
      </c>
      <c r="B436" s="21" t="s">
        <v>1981</v>
      </c>
      <c r="C436" s="21">
        <v>46900</v>
      </c>
      <c r="D436" s="21" t="s">
        <v>2010</v>
      </c>
      <c r="E436" s="28">
        <v>5.8299667144282995E-2</v>
      </c>
      <c r="F436" s="26">
        <v>140.00062837275476</v>
      </c>
      <c r="G436" s="26">
        <v>30</v>
      </c>
      <c r="H436" s="21" t="s">
        <v>246</v>
      </c>
      <c r="I436" s="21" t="s">
        <v>1607</v>
      </c>
      <c r="J436" s="21" t="s">
        <v>2705</v>
      </c>
      <c r="K436" s="311">
        <v>0.90322580645161288</v>
      </c>
    </row>
    <row r="437" spans="1:11" x14ac:dyDescent="0.2">
      <c r="A437" s="21" t="s">
        <v>2200</v>
      </c>
      <c r="B437" s="21" t="s">
        <v>1981</v>
      </c>
      <c r="C437" s="21">
        <v>46450</v>
      </c>
      <c r="D437" s="21" t="s">
        <v>2053</v>
      </c>
      <c r="E437" s="28">
        <v>5.1359265026382717E-2</v>
      </c>
      <c r="F437" s="26">
        <v>15.006198695976494</v>
      </c>
      <c r="G437" s="26">
        <v>10</v>
      </c>
      <c r="H437" s="21" t="s">
        <v>246</v>
      </c>
      <c r="I437" s="21" t="s">
        <v>1607</v>
      </c>
      <c r="J437" s="21" t="s">
        <v>2705</v>
      </c>
      <c r="K437" s="311">
        <v>0.8571428571428571</v>
      </c>
    </row>
    <row r="438" spans="1:11" x14ac:dyDescent="0.2">
      <c r="A438" s="21" t="s">
        <v>2200</v>
      </c>
      <c r="B438" s="21" t="s">
        <v>2036</v>
      </c>
      <c r="C438" s="21">
        <v>10850</v>
      </c>
      <c r="D438" s="21" t="s">
        <v>2132</v>
      </c>
      <c r="E438" s="28">
        <v>5.1059610899137887E-2</v>
      </c>
      <c r="F438" s="26">
        <v>15.091678101635029</v>
      </c>
      <c r="G438" s="26">
        <v>10</v>
      </c>
      <c r="H438" s="21" t="s">
        <v>246</v>
      </c>
      <c r="I438" s="21" t="s">
        <v>1607</v>
      </c>
      <c r="J438" s="21" t="s">
        <v>2705</v>
      </c>
      <c r="K438" s="311">
        <v>0.33333333333333331</v>
      </c>
    </row>
    <row r="439" spans="1:11" x14ac:dyDescent="0.2">
      <c r="A439" s="21" t="s">
        <v>2200</v>
      </c>
      <c r="B439" s="21" t="s">
        <v>1982</v>
      </c>
      <c r="C439" s="21">
        <v>56102</v>
      </c>
      <c r="D439" s="21" t="s">
        <v>2733</v>
      </c>
      <c r="E439" s="28">
        <v>5.0598312473309127E-2</v>
      </c>
      <c r="F439" s="26">
        <v>175.04128869899668</v>
      </c>
      <c r="G439" s="26">
        <v>25</v>
      </c>
      <c r="H439" s="21" t="s">
        <v>246</v>
      </c>
      <c r="I439" s="21" t="s">
        <v>1607</v>
      </c>
      <c r="J439" s="21" t="s">
        <v>2705</v>
      </c>
      <c r="K439" s="311">
        <v>0.82051282051282048</v>
      </c>
    </row>
    <row r="440" spans="1:11" x14ac:dyDescent="0.2">
      <c r="A440" s="21" t="s">
        <v>2200</v>
      </c>
      <c r="B440" s="21" t="s">
        <v>1982</v>
      </c>
      <c r="C440" s="21">
        <v>56210</v>
      </c>
      <c r="D440" s="21" t="s">
        <v>2008</v>
      </c>
      <c r="E440" s="28">
        <v>4.943298795614684E-2</v>
      </c>
      <c r="F440" s="26">
        <v>90.090768047715301</v>
      </c>
      <c r="G440" s="26">
        <v>25</v>
      </c>
      <c r="H440" s="21" t="s">
        <v>246</v>
      </c>
      <c r="I440" s="21" t="s">
        <v>1607</v>
      </c>
      <c r="J440" s="21" t="s">
        <v>2705</v>
      </c>
      <c r="K440" s="311">
        <v>0.81818181818181823</v>
      </c>
    </row>
    <row r="441" spans="1:11" x14ac:dyDescent="0.2">
      <c r="A441" s="16" t="s">
        <v>2200</v>
      </c>
      <c r="B441" s="16" t="s">
        <v>1982</v>
      </c>
      <c r="C441" s="16">
        <v>56101</v>
      </c>
      <c r="D441" s="16" t="s">
        <v>2729</v>
      </c>
      <c r="E441" s="89">
        <v>4.8861236683656564E-2</v>
      </c>
      <c r="F441" s="17">
        <v>195.01461116893532</v>
      </c>
      <c r="G441" s="17">
        <v>35</v>
      </c>
      <c r="H441" s="16" t="s">
        <v>251</v>
      </c>
      <c r="I441" s="16" t="s">
        <v>1612</v>
      </c>
      <c r="J441" s="16" t="s">
        <v>2705</v>
      </c>
      <c r="K441" s="79">
        <v>0.7142857142857143</v>
      </c>
    </row>
    <row r="442" spans="1:11" x14ac:dyDescent="0.2">
      <c r="A442" s="90" t="s">
        <v>2199</v>
      </c>
      <c r="B442" s="90" t="s">
        <v>1981</v>
      </c>
      <c r="C442" s="90">
        <v>47710</v>
      </c>
      <c r="D442" s="90" t="s">
        <v>1998</v>
      </c>
      <c r="E442" s="91">
        <v>0.20145202001884269</v>
      </c>
      <c r="F442" s="97">
        <v>70.098889643685808</v>
      </c>
      <c r="G442" s="97">
        <v>40</v>
      </c>
      <c r="H442" s="90" t="s">
        <v>211</v>
      </c>
      <c r="I442" s="90" t="s">
        <v>1571</v>
      </c>
      <c r="J442" s="90" t="s">
        <v>2705</v>
      </c>
      <c r="K442" s="307">
        <v>0.75</v>
      </c>
    </row>
    <row r="443" spans="1:11" x14ac:dyDescent="0.2">
      <c r="A443" s="92" t="s">
        <v>2199</v>
      </c>
      <c r="B443" s="92" t="s">
        <v>1982</v>
      </c>
      <c r="C443" s="92">
        <v>56101</v>
      </c>
      <c r="D443" s="92" t="s">
        <v>2729</v>
      </c>
      <c r="E443" s="93">
        <v>0.11937105616424197</v>
      </c>
      <c r="F443" s="98">
        <v>190.08235282660451</v>
      </c>
      <c r="G443" s="98">
        <v>50</v>
      </c>
      <c r="H443" s="92" t="s">
        <v>214</v>
      </c>
      <c r="I443" s="92" t="s">
        <v>1574</v>
      </c>
      <c r="J443" s="92" t="s">
        <v>2705</v>
      </c>
      <c r="K443" s="308">
        <v>0.65853658536585369</v>
      </c>
    </row>
    <row r="444" spans="1:11" x14ac:dyDescent="0.2">
      <c r="A444" s="92" t="s">
        <v>2199</v>
      </c>
      <c r="B444" s="92" t="s">
        <v>2058</v>
      </c>
      <c r="C444" s="92">
        <v>84110</v>
      </c>
      <c r="D444" s="92" t="s">
        <v>2057</v>
      </c>
      <c r="E444" s="93">
        <v>0.11362689258854336</v>
      </c>
      <c r="F444" s="98">
        <v>15.017407925231717</v>
      </c>
      <c r="G444" s="98">
        <v>15</v>
      </c>
      <c r="H444" s="92" t="s">
        <v>214</v>
      </c>
      <c r="I444" s="92" t="s">
        <v>1574</v>
      </c>
      <c r="J444" s="92" t="s">
        <v>2705</v>
      </c>
      <c r="K444" s="308">
        <v>0.25</v>
      </c>
    </row>
    <row r="445" spans="1:11" x14ac:dyDescent="0.2">
      <c r="A445" s="92" t="s">
        <v>2199</v>
      </c>
      <c r="B445" s="92" t="s">
        <v>1982</v>
      </c>
      <c r="C445" s="92">
        <v>55100</v>
      </c>
      <c r="D445" s="92" t="s">
        <v>2019</v>
      </c>
      <c r="E445" s="93">
        <v>9.8070999811861417E-2</v>
      </c>
      <c r="F445" s="98">
        <v>35.004421054469518</v>
      </c>
      <c r="G445" s="98">
        <v>20</v>
      </c>
      <c r="H445" s="92" t="s">
        <v>214</v>
      </c>
      <c r="I445" s="92" t="s">
        <v>1574</v>
      </c>
      <c r="J445" s="92" t="s">
        <v>2705</v>
      </c>
      <c r="K445" s="308">
        <v>0.75</v>
      </c>
    </row>
    <row r="446" spans="1:11" x14ac:dyDescent="0.2">
      <c r="A446" s="92" t="s">
        <v>2199</v>
      </c>
      <c r="B446" s="92" t="s">
        <v>1981</v>
      </c>
      <c r="C446" s="92">
        <v>47910</v>
      </c>
      <c r="D446" s="92" t="s">
        <v>1989</v>
      </c>
      <c r="E446" s="93">
        <v>7.7121420266140397E-2</v>
      </c>
      <c r="F446" s="98">
        <v>140.03765705143604</v>
      </c>
      <c r="G446" s="98">
        <v>35</v>
      </c>
      <c r="H446" s="92" t="s">
        <v>224</v>
      </c>
      <c r="I446" s="92" t="s">
        <v>1584</v>
      </c>
      <c r="J446" s="92" t="s">
        <v>2705</v>
      </c>
      <c r="K446" s="308">
        <v>0.93333333333333335</v>
      </c>
    </row>
    <row r="447" spans="1:11" x14ac:dyDescent="0.2">
      <c r="A447" s="92" t="s">
        <v>2199</v>
      </c>
      <c r="B447" s="92" t="s">
        <v>2029</v>
      </c>
      <c r="C447" s="92">
        <v>35110</v>
      </c>
      <c r="D447" s="92" t="s">
        <v>2028</v>
      </c>
      <c r="E447" s="93">
        <v>7.5277822555377752E-2</v>
      </c>
      <c r="F447" s="98">
        <v>10.073766548203102</v>
      </c>
      <c r="G447" s="98">
        <v>10</v>
      </c>
      <c r="H447" s="92" t="s">
        <v>189</v>
      </c>
      <c r="I447" s="92" t="s">
        <v>1549</v>
      </c>
      <c r="J447" s="92" t="s">
        <v>2705</v>
      </c>
      <c r="K447" s="308">
        <v>1</v>
      </c>
    </row>
    <row r="448" spans="1:11" x14ac:dyDescent="0.2">
      <c r="A448" s="92" t="s">
        <v>2199</v>
      </c>
      <c r="B448" s="92" t="s">
        <v>1981</v>
      </c>
      <c r="C448" s="92">
        <v>47770</v>
      </c>
      <c r="D448" s="92" t="s">
        <v>2027</v>
      </c>
      <c r="E448" s="93">
        <v>6.4511705284152648E-2</v>
      </c>
      <c r="F448" s="98">
        <v>25.048170527137856</v>
      </c>
      <c r="G448" s="98">
        <v>10</v>
      </c>
      <c r="H448" s="92" t="s">
        <v>207</v>
      </c>
      <c r="I448" s="92" t="s">
        <v>1567</v>
      </c>
      <c r="J448" s="92" t="s">
        <v>2705</v>
      </c>
      <c r="K448" s="308">
        <v>0.8571428571428571</v>
      </c>
    </row>
    <row r="449" spans="1:11" x14ac:dyDescent="0.2">
      <c r="A449" s="92" t="s">
        <v>2199</v>
      </c>
      <c r="B449" s="92" t="s">
        <v>1995</v>
      </c>
      <c r="C449" s="92">
        <v>66220</v>
      </c>
      <c r="D449" s="92" t="s">
        <v>2045</v>
      </c>
      <c r="E449" s="93">
        <v>6.4443314149267128E-2</v>
      </c>
      <c r="F449" s="98">
        <v>35.087218515240629</v>
      </c>
      <c r="G449" s="98">
        <v>15</v>
      </c>
      <c r="H449" s="92" t="s">
        <v>214</v>
      </c>
      <c r="I449" s="92" t="s">
        <v>1574</v>
      </c>
      <c r="J449" s="92" t="s">
        <v>2704</v>
      </c>
      <c r="K449" s="308">
        <v>0.625</v>
      </c>
    </row>
    <row r="450" spans="1:11" x14ac:dyDescent="0.2">
      <c r="A450" s="92" t="s">
        <v>2199</v>
      </c>
      <c r="B450" s="92" t="s">
        <v>1981</v>
      </c>
      <c r="C450" s="92">
        <v>47220</v>
      </c>
      <c r="D450" s="92" t="s">
        <v>2073</v>
      </c>
      <c r="E450" s="93">
        <v>6.4422718654263481E-2</v>
      </c>
      <c r="F450" s="98">
        <v>35.097872992964319</v>
      </c>
      <c r="G450" s="98">
        <v>15</v>
      </c>
      <c r="H450" s="92" t="s">
        <v>228</v>
      </c>
      <c r="I450" s="92" t="s">
        <v>1588</v>
      </c>
      <c r="J450" s="92" t="s">
        <v>2705</v>
      </c>
      <c r="K450" s="308">
        <v>1</v>
      </c>
    </row>
    <row r="451" spans="1:11" x14ac:dyDescent="0.2">
      <c r="A451" s="92" t="s">
        <v>2199</v>
      </c>
      <c r="B451" s="92" t="s">
        <v>1981</v>
      </c>
      <c r="C451" s="92">
        <v>47421</v>
      </c>
      <c r="D451" s="92" t="s">
        <v>2738</v>
      </c>
      <c r="E451" s="93">
        <v>6.1601316815709434E-2</v>
      </c>
      <c r="F451" s="98">
        <v>15.021989256406327</v>
      </c>
      <c r="G451" s="98">
        <v>10</v>
      </c>
      <c r="H451" s="92" t="s">
        <v>211</v>
      </c>
      <c r="I451" s="92" t="s">
        <v>1571</v>
      </c>
      <c r="J451" s="92" t="s">
        <v>2705</v>
      </c>
      <c r="K451" s="308">
        <v>0.75</v>
      </c>
    </row>
    <row r="452" spans="1:11" x14ac:dyDescent="0.2">
      <c r="A452" s="92" t="s">
        <v>2199</v>
      </c>
      <c r="B452" s="92" t="s">
        <v>1975</v>
      </c>
      <c r="C452" s="92">
        <v>63110</v>
      </c>
      <c r="D452" s="92" t="s">
        <v>2051</v>
      </c>
      <c r="E452" s="93">
        <v>6.1458313928411272E-2</v>
      </c>
      <c r="F452" s="98">
        <v>15.056132825641761</v>
      </c>
      <c r="G452" s="98">
        <v>10</v>
      </c>
      <c r="H452" s="92" t="s">
        <v>214</v>
      </c>
      <c r="I452" s="92" t="s">
        <v>1574</v>
      </c>
      <c r="J452" s="92" t="s">
        <v>2704</v>
      </c>
      <c r="K452" s="308">
        <v>1</v>
      </c>
    </row>
    <row r="453" spans="1:11" x14ac:dyDescent="0.2">
      <c r="A453" s="92" t="s">
        <v>2199</v>
      </c>
      <c r="B453" s="92" t="s">
        <v>1981</v>
      </c>
      <c r="C453" s="92">
        <v>47721</v>
      </c>
      <c r="D453" s="92" t="s">
        <v>2047</v>
      </c>
      <c r="E453" s="93">
        <v>6.1433974572354395E-2</v>
      </c>
      <c r="F453" s="98">
        <v>15.061959407445826</v>
      </c>
      <c r="G453" s="98">
        <v>10</v>
      </c>
      <c r="H453" s="92" t="s">
        <v>211</v>
      </c>
      <c r="I453" s="92" t="s">
        <v>1571</v>
      </c>
      <c r="J453" s="92" t="s">
        <v>2705</v>
      </c>
      <c r="K453" s="308">
        <v>0.75</v>
      </c>
    </row>
    <row r="454" spans="1:11" x14ac:dyDescent="0.2">
      <c r="A454" s="92" t="s">
        <v>2199</v>
      </c>
      <c r="B454" s="92" t="s">
        <v>1974</v>
      </c>
      <c r="C454" s="92">
        <v>73120</v>
      </c>
      <c r="D454" s="92" t="s">
        <v>2755</v>
      </c>
      <c r="E454" s="93">
        <v>6.1297423045498102E-2</v>
      </c>
      <c r="F454" s="98">
        <v>15.094731211678889</v>
      </c>
      <c r="G454" s="98">
        <v>10</v>
      </c>
      <c r="H454" s="92" t="s">
        <v>214</v>
      </c>
      <c r="I454" s="92" t="s">
        <v>1574</v>
      </c>
      <c r="J454" s="92" t="s">
        <v>2704</v>
      </c>
      <c r="K454" s="308">
        <v>0.8571428571428571</v>
      </c>
    </row>
    <row r="455" spans="1:11" x14ac:dyDescent="0.2">
      <c r="A455" s="92" t="s">
        <v>2199</v>
      </c>
      <c r="B455" s="92" t="s">
        <v>1995</v>
      </c>
      <c r="C455" s="92">
        <v>64191</v>
      </c>
      <c r="D455" s="92" t="s">
        <v>2021</v>
      </c>
      <c r="E455" s="93">
        <v>5.9278882662646117E-2</v>
      </c>
      <c r="F455" s="98">
        <v>40.012467955270502</v>
      </c>
      <c r="G455" s="98">
        <v>15.000000000000002</v>
      </c>
      <c r="H455" s="92" t="s">
        <v>214</v>
      </c>
      <c r="I455" s="92" t="s">
        <v>1574</v>
      </c>
      <c r="J455" s="92" t="s">
        <v>2704</v>
      </c>
      <c r="K455" s="308">
        <v>0.6</v>
      </c>
    </row>
    <row r="456" spans="1:11" x14ac:dyDescent="0.2">
      <c r="A456" s="92" t="s">
        <v>2199</v>
      </c>
      <c r="B456" s="92" t="s">
        <v>1982</v>
      </c>
      <c r="C456" s="92">
        <v>56302</v>
      </c>
      <c r="D456" s="92" t="s">
        <v>2006</v>
      </c>
      <c r="E456" s="93">
        <v>5.6683654559123296E-2</v>
      </c>
      <c r="F456" s="98">
        <v>70.021638001543963</v>
      </c>
      <c r="G456" s="98">
        <v>20</v>
      </c>
      <c r="H456" s="92" t="s">
        <v>214</v>
      </c>
      <c r="I456" s="92" t="s">
        <v>1574</v>
      </c>
      <c r="J456" s="92" t="s">
        <v>2705</v>
      </c>
      <c r="K456" s="308">
        <v>0.55555555555555558</v>
      </c>
    </row>
    <row r="457" spans="1:11" x14ac:dyDescent="0.2">
      <c r="A457" s="92" t="s">
        <v>2199</v>
      </c>
      <c r="B457" s="92" t="s">
        <v>1974</v>
      </c>
      <c r="C457" s="92">
        <v>69102</v>
      </c>
      <c r="D457" s="92" t="s">
        <v>2000</v>
      </c>
      <c r="E457" s="93">
        <v>5.5131055889654501E-2</v>
      </c>
      <c r="F457" s="98">
        <v>80.012464881898765</v>
      </c>
      <c r="G457" s="98">
        <v>20</v>
      </c>
      <c r="H457" s="92" t="s">
        <v>214</v>
      </c>
      <c r="I457" s="92" t="s">
        <v>1574</v>
      </c>
      <c r="J457" s="92" t="s">
        <v>2704</v>
      </c>
      <c r="K457" s="308">
        <v>0.88235294117647056</v>
      </c>
    </row>
    <row r="458" spans="1:11" x14ac:dyDescent="0.2">
      <c r="A458" s="92" t="s">
        <v>2199</v>
      </c>
      <c r="B458" s="92" t="s">
        <v>1978</v>
      </c>
      <c r="C458" s="92">
        <v>41100</v>
      </c>
      <c r="D458" s="92" t="s">
        <v>1980</v>
      </c>
      <c r="E458" s="93">
        <v>5.4995957573704145E-2</v>
      </c>
      <c r="F458" s="98">
        <v>220.04259924199616</v>
      </c>
      <c r="G458" s="98">
        <v>40</v>
      </c>
      <c r="H458" s="92" t="s">
        <v>214</v>
      </c>
      <c r="I458" s="92" t="s">
        <v>1574</v>
      </c>
      <c r="J458" s="92" t="s">
        <v>2705</v>
      </c>
      <c r="K458" s="308">
        <v>0.97727272727272729</v>
      </c>
    </row>
    <row r="459" spans="1:11" x14ac:dyDescent="0.2">
      <c r="A459" s="92" t="s">
        <v>2199</v>
      </c>
      <c r="B459" s="92" t="s">
        <v>1974</v>
      </c>
      <c r="C459" s="92">
        <v>69109</v>
      </c>
      <c r="D459" s="92" t="s">
        <v>2764</v>
      </c>
      <c r="E459" s="93">
        <v>5.4912981765460771E-2</v>
      </c>
      <c r="F459" s="98">
        <v>45.001175015476178</v>
      </c>
      <c r="G459" s="98">
        <v>15</v>
      </c>
      <c r="H459" s="92" t="s">
        <v>214</v>
      </c>
      <c r="I459" s="92" t="s">
        <v>1574</v>
      </c>
      <c r="J459" s="92" t="s">
        <v>2704</v>
      </c>
      <c r="K459" s="308">
        <v>0.83333333333333337</v>
      </c>
    </row>
    <row r="460" spans="1:11" x14ac:dyDescent="0.2">
      <c r="A460" s="92" t="s">
        <v>2199</v>
      </c>
      <c r="B460" s="92" t="s">
        <v>1981</v>
      </c>
      <c r="C460" s="92">
        <v>47190</v>
      </c>
      <c r="D460" s="92" t="s">
        <v>2016</v>
      </c>
      <c r="E460" s="93">
        <v>5.4866952480336184E-2</v>
      </c>
      <c r="F460" s="98">
        <v>45.036145840306098</v>
      </c>
      <c r="G460" s="98">
        <v>15</v>
      </c>
      <c r="H460" s="92" t="s">
        <v>211</v>
      </c>
      <c r="I460" s="92" t="s">
        <v>1571</v>
      </c>
      <c r="J460" s="92" t="s">
        <v>2705</v>
      </c>
      <c r="K460" s="308">
        <v>0.69230769230769229</v>
      </c>
    </row>
    <row r="461" spans="1:11" x14ac:dyDescent="0.2">
      <c r="A461" s="94" t="s">
        <v>2199</v>
      </c>
      <c r="B461" s="94" t="s">
        <v>1975</v>
      </c>
      <c r="C461" s="94">
        <v>62020</v>
      </c>
      <c r="D461" s="94" t="s">
        <v>2734</v>
      </c>
      <c r="E461" s="95">
        <v>5.4235111840634585E-2</v>
      </c>
      <c r="F461" s="99">
        <v>1240.010271683034</v>
      </c>
      <c r="G461" s="99">
        <v>100</v>
      </c>
      <c r="H461" s="94" t="s">
        <v>210</v>
      </c>
      <c r="I461" s="94" t="s">
        <v>1570</v>
      </c>
      <c r="J461" s="94" t="s">
        <v>2704</v>
      </c>
      <c r="K461" s="309">
        <v>0.99183673469387756</v>
      </c>
    </row>
    <row r="462" spans="1:11" x14ac:dyDescent="0.2">
      <c r="A462" s="87" t="s">
        <v>2198</v>
      </c>
      <c r="B462" s="87" t="s">
        <v>1981</v>
      </c>
      <c r="C462" s="87">
        <v>47910</v>
      </c>
      <c r="D462" s="87" t="s">
        <v>1989</v>
      </c>
      <c r="E462" s="88">
        <v>1.8345231390586603</v>
      </c>
      <c r="F462" s="53">
        <v>410.00106253164142</v>
      </c>
      <c r="G462" s="53">
        <v>320</v>
      </c>
      <c r="H462" s="87" t="s">
        <v>159</v>
      </c>
      <c r="I462" s="87" t="s">
        <v>1544</v>
      </c>
      <c r="J462" s="87" t="s">
        <v>2705</v>
      </c>
      <c r="K462" s="310">
        <v>0.98809523809523814</v>
      </c>
    </row>
    <row r="463" spans="1:11" x14ac:dyDescent="0.2">
      <c r="A463" s="21" t="s">
        <v>2198</v>
      </c>
      <c r="B463" s="21" t="s">
        <v>1981</v>
      </c>
      <c r="C463" s="21">
        <v>47710</v>
      </c>
      <c r="D463" s="21" t="s">
        <v>1998</v>
      </c>
      <c r="E463" s="28">
        <v>0.10516592034659017</v>
      </c>
      <c r="F463" s="26">
        <v>95.031798526718973</v>
      </c>
      <c r="G463" s="26">
        <v>35</v>
      </c>
      <c r="H463" s="21" t="s">
        <v>131</v>
      </c>
      <c r="I463" s="21" t="s">
        <v>1516</v>
      </c>
      <c r="J463" s="21" t="s">
        <v>2705</v>
      </c>
      <c r="K463" s="311">
        <v>0.68181818181818177</v>
      </c>
    </row>
    <row r="464" spans="1:11" x14ac:dyDescent="0.2">
      <c r="A464" s="21" t="s">
        <v>2198</v>
      </c>
      <c r="B464" s="21" t="s">
        <v>1981</v>
      </c>
      <c r="C464" s="21">
        <v>47750</v>
      </c>
      <c r="D464" s="21" t="s">
        <v>2043</v>
      </c>
      <c r="E464" s="28">
        <v>9.1058883211865296E-2</v>
      </c>
      <c r="F464" s="26">
        <v>20.027774134752743</v>
      </c>
      <c r="G464" s="26">
        <v>15</v>
      </c>
      <c r="H464" s="21" t="s">
        <v>131</v>
      </c>
      <c r="I464" s="21" t="s">
        <v>1516</v>
      </c>
      <c r="J464" s="21" t="s">
        <v>2705</v>
      </c>
      <c r="K464" s="311">
        <v>0.6</v>
      </c>
    </row>
    <row r="465" spans="1:11" x14ac:dyDescent="0.2">
      <c r="A465" s="21" t="s">
        <v>2198</v>
      </c>
      <c r="B465" s="21" t="s">
        <v>1981</v>
      </c>
      <c r="C465" s="21">
        <v>47770</v>
      </c>
      <c r="D465" s="21" t="s">
        <v>2027</v>
      </c>
      <c r="E465" s="28">
        <v>7.8398787308460366E-2</v>
      </c>
      <c r="F465" s="26">
        <v>25.045252699107674</v>
      </c>
      <c r="G465" s="26">
        <v>14.999999999999998</v>
      </c>
      <c r="H465" s="21" t="s">
        <v>131</v>
      </c>
      <c r="I465" s="21" t="s">
        <v>1516</v>
      </c>
      <c r="J465" s="21" t="s">
        <v>2705</v>
      </c>
      <c r="K465" s="311">
        <v>1</v>
      </c>
    </row>
    <row r="466" spans="1:11" x14ac:dyDescent="0.2">
      <c r="A466" s="21" t="s">
        <v>2198</v>
      </c>
      <c r="B466" s="21" t="s">
        <v>1982</v>
      </c>
      <c r="C466" s="21">
        <v>56101</v>
      </c>
      <c r="D466" s="21" t="s">
        <v>2729</v>
      </c>
      <c r="E466" s="28">
        <v>7.1523877670379168E-2</v>
      </c>
      <c r="F466" s="26">
        <v>205.07926388885269</v>
      </c>
      <c r="G466" s="26">
        <v>30</v>
      </c>
      <c r="H466" s="21" t="s">
        <v>129</v>
      </c>
      <c r="I466" s="21" t="s">
        <v>1514</v>
      </c>
      <c r="J466" s="21" t="s">
        <v>2705</v>
      </c>
      <c r="K466" s="311">
        <v>0.65909090909090906</v>
      </c>
    </row>
    <row r="467" spans="1:11" x14ac:dyDescent="0.2">
      <c r="A467" s="21" t="s">
        <v>2198</v>
      </c>
      <c r="B467" s="21" t="s">
        <v>1981</v>
      </c>
      <c r="C467" s="21">
        <v>47721</v>
      </c>
      <c r="D467" s="21" t="s">
        <v>2047</v>
      </c>
      <c r="E467" s="28">
        <v>6.0267757307317586E-2</v>
      </c>
      <c r="F467" s="26">
        <v>15.034419887243232</v>
      </c>
      <c r="G467" s="26">
        <v>10</v>
      </c>
      <c r="H467" s="21" t="s">
        <v>131</v>
      </c>
      <c r="I467" s="21" t="s">
        <v>1516</v>
      </c>
      <c r="J467" s="21" t="s">
        <v>2705</v>
      </c>
      <c r="K467" s="311">
        <v>0.6</v>
      </c>
    </row>
    <row r="468" spans="1:11" x14ac:dyDescent="0.2">
      <c r="A468" s="21" t="s">
        <v>2198</v>
      </c>
      <c r="B468" s="21" t="s">
        <v>1995</v>
      </c>
      <c r="C468" s="21">
        <v>66190</v>
      </c>
      <c r="D468" s="21" t="s">
        <v>2728</v>
      </c>
      <c r="E468" s="28">
        <v>5.8363912480123667E-2</v>
      </c>
      <c r="F468" s="26">
        <v>135.00613438160568</v>
      </c>
      <c r="G468" s="26">
        <v>30</v>
      </c>
      <c r="H468" s="21" t="s">
        <v>129</v>
      </c>
      <c r="I468" s="21" t="s">
        <v>1514</v>
      </c>
      <c r="J468" s="21" t="s">
        <v>2704</v>
      </c>
      <c r="K468" s="311">
        <v>0.8928571428571429</v>
      </c>
    </row>
    <row r="469" spans="1:11" x14ac:dyDescent="0.2">
      <c r="A469" s="21" t="s">
        <v>2198</v>
      </c>
      <c r="B469" s="21" t="s">
        <v>1981</v>
      </c>
      <c r="C469" s="21">
        <v>47190</v>
      </c>
      <c r="D469" s="21" t="s">
        <v>2016</v>
      </c>
      <c r="E469" s="28">
        <v>5.2045985545277208E-2</v>
      </c>
      <c r="F469" s="26">
        <v>35.074725515021171</v>
      </c>
      <c r="G469" s="26">
        <v>10</v>
      </c>
      <c r="H469" s="21" t="s">
        <v>140</v>
      </c>
      <c r="I469" s="21" t="s">
        <v>1525</v>
      </c>
      <c r="J469" s="21" t="s">
        <v>2705</v>
      </c>
      <c r="K469" s="311">
        <v>0.54545454545454541</v>
      </c>
    </row>
    <row r="470" spans="1:11" x14ac:dyDescent="0.2">
      <c r="A470" s="21" t="s">
        <v>2198</v>
      </c>
      <c r="B470" s="21" t="s">
        <v>1992</v>
      </c>
      <c r="C470" s="21">
        <v>87900</v>
      </c>
      <c r="D470" s="21" t="s">
        <v>2223</v>
      </c>
      <c r="E470" s="28">
        <v>4.7729994683565279E-2</v>
      </c>
      <c r="F470" s="26">
        <v>25.082326268655819</v>
      </c>
      <c r="G470" s="26">
        <v>10</v>
      </c>
      <c r="H470" s="21" t="s">
        <v>131</v>
      </c>
      <c r="I470" s="21" t="s">
        <v>1516</v>
      </c>
      <c r="J470" s="21" t="s">
        <v>2705</v>
      </c>
      <c r="K470" s="311">
        <v>0.5</v>
      </c>
    </row>
    <row r="471" spans="1:11" x14ac:dyDescent="0.2">
      <c r="A471" s="21" t="s">
        <v>2198</v>
      </c>
      <c r="B471" s="21" t="s">
        <v>1977</v>
      </c>
      <c r="C471" s="21">
        <v>68310</v>
      </c>
      <c r="D471" s="21" t="s">
        <v>1983</v>
      </c>
      <c r="E471" s="28">
        <v>4.7535792300676394E-2</v>
      </c>
      <c r="F471" s="26">
        <v>185.08717888089691</v>
      </c>
      <c r="G471" s="26">
        <v>20</v>
      </c>
      <c r="H471" s="21" t="s">
        <v>129</v>
      </c>
      <c r="I471" s="21" t="s">
        <v>1514</v>
      </c>
      <c r="J471" s="21" t="s">
        <v>2705</v>
      </c>
      <c r="K471" s="311">
        <v>0.91666666666666663</v>
      </c>
    </row>
    <row r="472" spans="1:11" x14ac:dyDescent="0.2">
      <c r="A472" s="21" t="s">
        <v>2198</v>
      </c>
      <c r="B472" s="21" t="s">
        <v>1976</v>
      </c>
      <c r="C472" s="21">
        <v>81100</v>
      </c>
      <c r="D472" s="21" t="s">
        <v>2020</v>
      </c>
      <c r="E472" s="28">
        <v>4.4123109386918068E-2</v>
      </c>
      <c r="F472" s="26">
        <v>30.04291469875939</v>
      </c>
      <c r="G472" s="26">
        <v>10</v>
      </c>
      <c r="H472" s="21" t="s">
        <v>140</v>
      </c>
      <c r="I472" s="21" t="s">
        <v>1525</v>
      </c>
      <c r="J472" s="21" t="s">
        <v>2705</v>
      </c>
      <c r="K472" s="311">
        <v>0.9</v>
      </c>
    </row>
    <row r="473" spans="1:11" x14ac:dyDescent="0.2">
      <c r="A473" s="21" t="s">
        <v>2198</v>
      </c>
      <c r="B473" s="21" t="s">
        <v>1974</v>
      </c>
      <c r="C473" s="21">
        <v>69102</v>
      </c>
      <c r="D473" s="21" t="s">
        <v>2000</v>
      </c>
      <c r="E473" s="28">
        <v>4.3158856022174605E-2</v>
      </c>
      <c r="F473" s="26">
        <v>90.01747969676704</v>
      </c>
      <c r="G473" s="26">
        <v>15.000000000000002</v>
      </c>
      <c r="H473" s="21" t="s">
        <v>131</v>
      </c>
      <c r="I473" s="21" t="s">
        <v>1516</v>
      </c>
      <c r="J473" s="21" t="s">
        <v>2704</v>
      </c>
      <c r="K473" s="311">
        <v>0.8</v>
      </c>
    </row>
    <row r="474" spans="1:11" x14ac:dyDescent="0.2">
      <c r="A474" s="21" t="s">
        <v>2198</v>
      </c>
      <c r="B474" s="21" t="s">
        <v>1982</v>
      </c>
      <c r="C474" s="21">
        <v>56102</v>
      </c>
      <c r="D474" s="21" t="s">
        <v>2733</v>
      </c>
      <c r="E474" s="28">
        <v>4.1703050866503541E-2</v>
      </c>
      <c r="F474" s="26">
        <v>140.01816755667463</v>
      </c>
      <c r="G474" s="26">
        <v>15</v>
      </c>
      <c r="H474" s="21" t="s">
        <v>131</v>
      </c>
      <c r="I474" s="21" t="s">
        <v>1516</v>
      </c>
      <c r="J474" s="21" t="s">
        <v>2705</v>
      </c>
      <c r="K474" s="311">
        <v>0.83870967741935487</v>
      </c>
    </row>
    <row r="475" spans="1:11" x14ac:dyDescent="0.2">
      <c r="A475" s="21" t="s">
        <v>2198</v>
      </c>
      <c r="B475" s="21" t="s">
        <v>1995</v>
      </c>
      <c r="C475" s="21">
        <v>64191</v>
      </c>
      <c r="D475" s="21" t="s">
        <v>2021</v>
      </c>
      <c r="E475" s="28">
        <v>4.1164166123533963E-2</v>
      </c>
      <c r="F475" s="26">
        <v>35.041138110413179</v>
      </c>
      <c r="G475" s="26">
        <v>10</v>
      </c>
      <c r="H475" s="21" t="s">
        <v>140</v>
      </c>
      <c r="I475" s="21" t="s">
        <v>1525</v>
      </c>
      <c r="J475" s="21" t="s">
        <v>2704</v>
      </c>
      <c r="K475" s="311">
        <v>0.44444444444444442</v>
      </c>
    </row>
    <row r="476" spans="1:11" x14ac:dyDescent="0.2">
      <c r="A476" s="21" t="s">
        <v>2198</v>
      </c>
      <c r="B476" s="21" t="s">
        <v>1976</v>
      </c>
      <c r="C476" s="21">
        <v>79110</v>
      </c>
      <c r="D476" s="21" t="s">
        <v>2024</v>
      </c>
      <c r="E476" s="28">
        <v>4.1139386834123208E-2</v>
      </c>
      <c r="F476" s="26">
        <v>35.061108202933369</v>
      </c>
      <c r="G476" s="26">
        <v>10</v>
      </c>
      <c r="H476" s="21" t="s">
        <v>131</v>
      </c>
      <c r="I476" s="21" t="s">
        <v>1516</v>
      </c>
      <c r="J476" s="21" t="s">
        <v>2705</v>
      </c>
      <c r="K476" s="311">
        <v>0.88888888888888884</v>
      </c>
    </row>
    <row r="477" spans="1:11" x14ac:dyDescent="0.2">
      <c r="A477" s="21" t="s">
        <v>2198</v>
      </c>
      <c r="B477" s="21" t="s">
        <v>1992</v>
      </c>
      <c r="C477" s="21">
        <v>87300</v>
      </c>
      <c r="D477" s="21" t="s">
        <v>2044</v>
      </c>
      <c r="E477" s="28">
        <v>3.956137008397461E-2</v>
      </c>
      <c r="F477" s="26">
        <v>55.05355546283792</v>
      </c>
      <c r="G477" s="26">
        <v>10</v>
      </c>
      <c r="H477" s="21" t="s">
        <v>131</v>
      </c>
      <c r="I477" s="21" t="s">
        <v>1516</v>
      </c>
      <c r="J477" s="21" t="s">
        <v>2705</v>
      </c>
      <c r="K477" s="311">
        <v>0.5714285714285714</v>
      </c>
    </row>
    <row r="478" spans="1:11" x14ac:dyDescent="0.2">
      <c r="A478" s="21" t="s">
        <v>2198</v>
      </c>
      <c r="B478" s="21" t="s">
        <v>1986</v>
      </c>
      <c r="C478" s="21">
        <v>96020</v>
      </c>
      <c r="D478" s="21" t="s">
        <v>1985</v>
      </c>
      <c r="E478" s="28">
        <v>3.8279232027201848E-2</v>
      </c>
      <c r="F478" s="26">
        <v>255.07532839682636</v>
      </c>
      <c r="G478" s="26">
        <v>20</v>
      </c>
      <c r="H478" s="21" t="s">
        <v>129</v>
      </c>
      <c r="I478" s="21" t="s">
        <v>1514</v>
      </c>
      <c r="J478" s="21" t="s">
        <v>2705</v>
      </c>
      <c r="K478" s="311">
        <v>0.88888888888888884</v>
      </c>
    </row>
    <row r="479" spans="1:11" x14ac:dyDescent="0.2">
      <c r="A479" s="21" t="s">
        <v>2198</v>
      </c>
      <c r="B479" s="21" t="s">
        <v>1981</v>
      </c>
      <c r="C479" s="21">
        <v>47799</v>
      </c>
      <c r="D479" s="21" t="s">
        <v>2732</v>
      </c>
      <c r="E479" s="28">
        <v>3.7284794221847439E-2</v>
      </c>
      <c r="F479" s="26">
        <v>60.012092080336778</v>
      </c>
      <c r="G479" s="26">
        <v>10</v>
      </c>
      <c r="H479" s="21" t="s">
        <v>129</v>
      </c>
      <c r="I479" s="21" t="s">
        <v>1514</v>
      </c>
      <c r="J479" s="21" t="s">
        <v>2705</v>
      </c>
      <c r="K479" s="311">
        <v>1</v>
      </c>
    </row>
    <row r="480" spans="1:11" x14ac:dyDescent="0.2">
      <c r="A480" s="21" t="s">
        <v>2198</v>
      </c>
      <c r="B480" s="21" t="s">
        <v>1981</v>
      </c>
      <c r="C480" s="21">
        <v>47650</v>
      </c>
      <c r="D480" s="21" t="s">
        <v>2893</v>
      </c>
      <c r="E480" s="28">
        <v>3.7119161518912897E-2</v>
      </c>
      <c r="F480" s="26">
        <v>5.0060493566680719</v>
      </c>
      <c r="G480" s="26">
        <v>5</v>
      </c>
      <c r="H480" s="21" t="s">
        <v>131</v>
      </c>
      <c r="I480" s="21" t="s">
        <v>1516</v>
      </c>
      <c r="J480" s="21" t="s">
        <v>2705</v>
      </c>
      <c r="K480" s="311">
        <v>0.75</v>
      </c>
    </row>
    <row r="481" spans="1:11" x14ac:dyDescent="0.2">
      <c r="A481" s="16" t="s">
        <v>2198</v>
      </c>
      <c r="B481" s="16" t="s">
        <v>1981</v>
      </c>
      <c r="C481" s="16">
        <v>46380</v>
      </c>
      <c r="D481" s="16" t="s">
        <v>2096</v>
      </c>
      <c r="E481" s="89">
        <v>3.7115238242842671E-2</v>
      </c>
      <c r="F481" s="17">
        <v>5.0065737991594617</v>
      </c>
      <c r="G481" s="17">
        <v>5</v>
      </c>
      <c r="H481" s="16" t="s">
        <v>140</v>
      </c>
      <c r="I481" s="16" t="s">
        <v>1525</v>
      </c>
      <c r="J481" s="16" t="s">
        <v>2705</v>
      </c>
      <c r="K481" s="79">
        <v>0.66666666666666663</v>
      </c>
    </row>
    <row r="482" spans="1:11" x14ac:dyDescent="0.2">
      <c r="A482" s="90" t="s">
        <v>2197</v>
      </c>
      <c r="B482" s="90" t="s">
        <v>2058</v>
      </c>
      <c r="C482" s="90">
        <v>84110</v>
      </c>
      <c r="D482" s="90" t="s">
        <v>2057</v>
      </c>
      <c r="E482" s="91">
        <v>0.22750496158671499</v>
      </c>
      <c r="F482" s="97">
        <v>30.05804482254997</v>
      </c>
      <c r="G482" s="97">
        <v>30</v>
      </c>
      <c r="H482" s="90" t="s">
        <v>107</v>
      </c>
      <c r="I482" s="90" t="s">
        <v>1492</v>
      </c>
      <c r="J482" s="90" t="s">
        <v>2705</v>
      </c>
      <c r="K482" s="307">
        <v>0.33333333333333331</v>
      </c>
    </row>
    <row r="483" spans="1:11" x14ac:dyDescent="0.2">
      <c r="A483" s="92" t="s">
        <v>2197</v>
      </c>
      <c r="B483" s="92" t="s">
        <v>1988</v>
      </c>
      <c r="C483" s="92">
        <v>90030</v>
      </c>
      <c r="D483" s="92" t="s">
        <v>1987</v>
      </c>
      <c r="E483" s="93">
        <v>0.10794905214857249</v>
      </c>
      <c r="F483" s="98">
        <v>140.09707117912609</v>
      </c>
      <c r="G483" s="98">
        <v>40</v>
      </c>
      <c r="H483" s="92" t="s">
        <v>122</v>
      </c>
      <c r="I483" s="92" t="s">
        <v>1507</v>
      </c>
      <c r="J483" s="92" t="s">
        <v>2705</v>
      </c>
      <c r="K483" s="308">
        <v>0.967741935483871</v>
      </c>
    </row>
    <row r="484" spans="1:11" x14ac:dyDescent="0.2">
      <c r="A484" s="92" t="s">
        <v>2197</v>
      </c>
      <c r="B484" s="92" t="s">
        <v>2003</v>
      </c>
      <c r="C484" s="92">
        <v>50200</v>
      </c>
      <c r="D484" s="92" t="s">
        <v>2100</v>
      </c>
      <c r="E484" s="93">
        <v>9.515232089577208E-2</v>
      </c>
      <c r="F484" s="98">
        <v>25.020259237385087</v>
      </c>
      <c r="G484" s="98">
        <v>15</v>
      </c>
      <c r="H484" s="92" t="s">
        <v>110</v>
      </c>
      <c r="I484" s="92" t="s">
        <v>1495</v>
      </c>
      <c r="J484" s="92" t="s">
        <v>2704</v>
      </c>
      <c r="K484" s="308">
        <v>1</v>
      </c>
    </row>
    <row r="485" spans="1:11" x14ac:dyDescent="0.2">
      <c r="A485" s="92" t="s">
        <v>2197</v>
      </c>
      <c r="B485" s="92" t="s">
        <v>1975</v>
      </c>
      <c r="C485" s="92">
        <v>59113</v>
      </c>
      <c r="D485" s="92" t="s">
        <v>2004</v>
      </c>
      <c r="E485" s="93">
        <v>9.0874843621909701E-2</v>
      </c>
      <c r="F485" s="98">
        <v>125.06583274858923</v>
      </c>
      <c r="G485" s="98">
        <v>25</v>
      </c>
      <c r="H485" s="92" t="s">
        <v>122</v>
      </c>
      <c r="I485" s="92" t="s">
        <v>1507</v>
      </c>
      <c r="J485" s="92" t="s">
        <v>2704</v>
      </c>
      <c r="K485" s="308">
        <v>1</v>
      </c>
    </row>
    <row r="486" spans="1:11" x14ac:dyDescent="0.2">
      <c r="A486" s="92" t="s">
        <v>2197</v>
      </c>
      <c r="B486" s="92" t="s">
        <v>1981</v>
      </c>
      <c r="C486" s="92">
        <v>47910</v>
      </c>
      <c r="D486" s="92" t="s">
        <v>1989</v>
      </c>
      <c r="E486" s="93">
        <v>7.8949874347753676E-2</v>
      </c>
      <c r="F486" s="98">
        <v>205.07417031788785</v>
      </c>
      <c r="G486" s="98">
        <v>45</v>
      </c>
      <c r="H486" s="92" t="s">
        <v>101</v>
      </c>
      <c r="I486" s="92" t="s">
        <v>1486</v>
      </c>
      <c r="J486" s="92" t="s">
        <v>2705</v>
      </c>
      <c r="K486" s="308">
        <v>0.93023255813953487</v>
      </c>
    </row>
    <row r="487" spans="1:11" x14ac:dyDescent="0.2">
      <c r="A487" s="92" t="s">
        <v>2197</v>
      </c>
      <c r="B487" s="92" t="s">
        <v>2058</v>
      </c>
      <c r="C487" s="92">
        <v>84120</v>
      </c>
      <c r="D487" s="92" t="s">
        <v>2748</v>
      </c>
      <c r="E487" s="93">
        <v>7.5472158073094986E-2</v>
      </c>
      <c r="F487" s="98">
        <v>10.066716092081297</v>
      </c>
      <c r="G487" s="98">
        <v>10</v>
      </c>
      <c r="H487" s="92" t="s">
        <v>107</v>
      </c>
      <c r="I487" s="92" t="s">
        <v>1492</v>
      </c>
      <c r="J487" s="92" t="s">
        <v>2705</v>
      </c>
      <c r="K487" s="308">
        <v>0.5</v>
      </c>
    </row>
    <row r="488" spans="1:11" x14ac:dyDescent="0.2">
      <c r="A488" s="92" t="s">
        <v>2197</v>
      </c>
      <c r="B488" s="92" t="s">
        <v>1981</v>
      </c>
      <c r="C488" s="92">
        <v>45200</v>
      </c>
      <c r="D488" s="92" t="s">
        <v>1999</v>
      </c>
      <c r="E488" s="93">
        <v>7.0996497934470354E-2</v>
      </c>
      <c r="F488" s="98">
        <v>230.03422147950653</v>
      </c>
      <c r="G488" s="98">
        <v>35</v>
      </c>
      <c r="H488" s="92" t="s">
        <v>107</v>
      </c>
      <c r="I488" s="92" t="s">
        <v>1492</v>
      </c>
      <c r="J488" s="92" t="s">
        <v>2705</v>
      </c>
      <c r="K488" s="308">
        <v>0.8936170212765957</v>
      </c>
    </row>
    <row r="489" spans="1:11" x14ac:dyDescent="0.2">
      <c r="A489" s="92" t="s">
        <v>2197</v>
      </c>
      <c r="B489" s="92" t="s">
        <v>1975</v>
      </c>
      <c r="C489" s="92">
        <v>59111</v>
      </c>
      <c r="D489" s="92" t="s">
        <v>1997</v>
      </c>
      <c r="E489" s="93">
        <v>6.9692297196963973E-2</v>
      </c>
      <c r="F489" s="98">
        <v>135.05998996433422</v>
      </c>
      <c r="G489" s="98">
        <v>20</v>
      </c>
      <c r="H489" s="92" t="s">
        <v>118</v>
      </c>
      <c r="I489" s="92" t="s">
        <v>1503</v>
      </c>
      <c r="J489" s="92" t="s">
        <v>2704</v>
      </c>
      <c r="K489" s="308">
        <v>1</v>
      </c>
    </row>
    <row r="490" spans="1:11" x14ac:dyDescent="0.2">
      <c r="A490" s="92" t="s">
        <v>2197</v>
      </c>
      <c r="B490" s="92" t="s">
        <v>1981</v>
      </c>
      <c r="C490" s="92">
        <v>46420</v>
      </c>
      <c r="D490" s="92" t="s">
        <v>2033</v>
      </c>
      <c r="E490" s="93">
        <v>6.6225949367832368E-2</v>
      </c>
      <c r="F490" s="98">
        <v>55.032745731674794</v>
      </c>
      <c r="G490" s="98">
        <v>20</v>
      </c>
      <c r="H490" s="92" t="s">
        <v>117</v>
      </c>
      <c r="I490" s="92" t="s">
        <v>1502</v>
      </c>
      <c r="J490" s="92" t="s">
        <v>2705</v>
      </c>
      <c r="K490" s="308">
        <v>0.84615384615384615</v>
      </c>
    </row>
    <row r="491" spans="1:11" x14ac:dyDescent="0.2">
      <c r="A491" s="92" t="s">
        <v>2197</v>
      </c>
      <c r="B491" s="92" t="s">
        <v>1975</v>
      </c>
      <c r="C491" s="92">
        <v>58190</v>
      </c>
      <c r="D491" s="92" t="s">
        <v>2041</v>
      </c>
      <c r="E491" s="93">
        <v>6.1230951102511366E-2</v>
      </c>
      <c r="F491" s="98">
        <v>15.028130221975044</v>
      </c>
      <c r="G491" s="98">
        <v>10</v>
      </c>
      <c r="H491" s="92" t="s">
        <v>107</v>
      </c>
      <c r="I491" s="92" t="s">
        <v>1492</v>
      </c>
      <c r="J491" s="92" t="s">
        <v>2705</v>
      </c>
      <c r="K491" s="308">
        <v>1</v>
      </c>
    </row>
    <row r="492" spans="1:11" x14ac:dyDescent="0.2">
      <c r="A492" s="92" t="s">
        <v>2197</v>
      </c>
      <c r="B492" s="92" t="s">
        <v>1995</v>
      </c>
      <c r="C492" s="92">
        <v>64209</v>
      </c>
      <c r="D492" s="92" t="s">
        <v>2879</v>
      </c>
      <c r="E492" s="93">
        <v>6.1131785872471339E-2</v>
      </c>
      <c r="F492" s="98">
        <v>15.051770227623308</v>
      </c>
      <c r="G492" s="98">
        <v>10</v>
      </c>
      <c r="H492" s="92" t="s">
        <v>122</v>
      </c>
      <c r="I492" s="92" t="s">
        <v>1507</v>
      </c>
      <c r="J492" s="92" t="s">
        <v>2704</v>
      </c>
      <c r="K492" s="308">
        <v>1</v>
      </c>
    </row>
    <row r="493" spans="1:11" x14ac:dyDescent="0.2">
      <c r="A493" s="92" t="s">
        <v>2197</v>
      </c>
      <c r="B493" s="92" t="s">
        <v>2036</v>
      </c>
      <c r="C493" s="92">
        <v>10710</v>
      </c>
      <c r="D493" s="92" t="s">
        <v>2083</v>
      </c>
      <c r="E493" s="93">
        <v>6.0968990982883574E-2</v>
      </c>
      <c r="F493" s="98">
        <v>15.09073813558523</v>
      </c>
      <c r="G493" s="98">
        <v>10</v>
      </c>
      <c r="H493" s="92" t="s">
        <v>117</v>
      </c>
      <c r="I493" s="92" t="s">
        <v>1502</v>
      </c>
      <c r="J493" s="92" t="s">
        <v>2705</v>
      </c>
      <c r="K493" s="308">
        <v>0.66666666666666663</v>
      </c>
    </row>
    <row r="494" spans="1:11" x14ac:dyDescent="0.2">
      <c r="A494" s="92" t="s">
        <v>2197</v>
      </c>
      <c r="B494" s="92" t="s">
        <v>1974</v>
      </c>
      <c r="C494" s="92">
        <v>74100</v>
      </c>
      <c r="D494" s="92" t="s">
        <v>2219</v>
      </c>
      <c r="E494" s="93">
        <v>5.7634183483621156E-2</v>
      </c>
      <c r="F494" s="98">
        <v>175.04679446733186</v>
      </c>
      <c r="G494" s="98">
        <v>25</v>
      </c>
      <c r="H494" s="92" t="s">
        <v>122</v>
      </c>
      <c r="I494" s="92" t="s">
        <v>1507</v>
      </c>
      <c r="J494" s="92" t="s">
        <v>2704</v>
      </c>
      <c r="K494" s="308">
        <v>0.97297297297297303</v>
      </c>
    </row>
    <row r="495" spans="1:11" x14ac:dyDescent="0.2">
      <c r="A495" s="92" t="s">
        <v>2197</v>
      </c>
      <c r="B495" s="92" t="s">
        <v>1981</v>
      </c>
      <c r="C495" s="92">
        <v>46390</v>
      </c>
      <c r="D495" s="92" t="s">
        <v>2050</v>
      </c>
      <c r="E495" s="93">
        <v>5.6236118305882168E-2</v>
      </c>
      <c r="F495" s="98">
        <v>50.023389829631881</v>
      </c>
      <c r="G495" s="98">
        <v>15</v>
      </c>
      <c r="H495" s="92" t="s">
        <v>117</v>
      </c>
      <c r="I495" s="92" t="s">
        <v>1502</v>
      </c>
      <c r="J495" s="92" t="s">
        <v>2705</v>
      </c>
      <c r="K495" s="308">
        <v>0.73333333333333328</v>
      </c>
    </row>
    <row r="496" spans="1:11" x14ac:dyDescent="0.2">
      <c r="A496" s="92" t="s">
        <v>2197</v>
      </c>
      <c r="B496" s="92" t="s">
        <v>1981</v>
      </c>
      <c r="C496" s="92">
        <v>47710</v>
      </c>
      <c r="D496" s="92" t="s">
        <v>1998</v>
      </c>
      <c r="E496" s="93">
        <v>5.3489926105453091E-2</v>
      </c>
      <c r="F496" s="98">
        <v>105.07712574989667</v>
      </c>
      <c r="G496" s="98">
        <v>20</v>
      </c>
      <c r="H496" s="92" t="s">
        <v>119</v>
      </c>
      <c r="I496" s="92" t="s">
        <v>1504</v>
      </c>
      <c r="J496" s="92" t="s">
        <v>2705</v>
      </c>
      <c r="K496" s="308">
        <v>0.72727272727272729</v>
      </c>
    </row>
    <row r="497" spans="1:11" x14ac:dyDescent="0.2">
      <c r="A497" s="92" t="s">
        <v>2197</v>
      </c>
      <c r="B497" s="92" t="s">
        <v>1977</v>
      </c>
      <c r="C497" s="92">
        <v>68209</v>
      </c>
      <c r="D497" s="92" t="s">
        <v>2726</v>
      </c>
      <c r="E497" s="93">
        <v>5.3388471973299378E-2</v>
      </c>
      <c r="F497" s="98">
        <v>320.09109619166537</v>
      </c>
      <c r="G497" s="98">
        <v>40</v>
      </c>
      <c r="H497" s="92" t="s">
        <v>91</v>
      </c>
      <c r="I497" s="92" t="s">
        <v>1476</v>
      </c>
      <c r="J497" s="92" t="s">
        <v>2705</v>
      </c>
      <c r="K497" s="308">
        <v>0.96923076923076923</v>
      </c>
    </row>
    <row r="498" spans="1:11" x14ac:dyDescent="0.2">
      <c r="A498" s="92" t="s">
        <v>2197</v>
      </c>
      <c r="B498" s="92" t="s">
        <v>1975</v>
      </c>
      <c r="C498" s="92">
        <v>60200</v>
      </c>
      <c r="D498" s="92" t="s">
        <v>2081</v>
      </c>
      <c r="E498" s="93">
        <v>5.3031224045024819E-2</v>
      </c>
      <c r="F498" s="98">
        <v>20.094169595721304</v>
      </c>
      <c r="G498" s="98">
        <v>10</v>
      </c>
      <c r="H498" s="92" t="s">
        <v>122</v>
      </c>
      <c r="I498" s="92" t="s">
        <v>1507</v>
      </c>
      <c r="J498" s="92" t="s">
        <v>2704</v>
      </c>
      <c r="K498" s="308">
        <v>0.83333333333333337</v>
      </c>
    </row>
    <row r="499" spans="1:11" x14ac:dyDescent="0.2">
      <c r="A499" s="92" t="s">
        <v>2197</v>
      </c>
      <c r="B499" s="92" t="s">
        <v>1988</v>
      </c>
      <c r="C499" s="92">
        <v>90010</v>
      </c>
      <c r="D499" s="92" t="s">
        <v>1996</v>
      </c>
      <c r="E499" s="93">
        <v>5.0585776770920833E-2</v>
      </c>
      <c r="F499" s="98">
        <v>65.034106250522882</v>
      </c>
      <c r="G499" s="98">
        <v>15</v>
      </c>
      <c r="H499" s="92" t="s">
        <v>122</v>
      </c>
      <c r="I499" s="92" t="s">
        <v>1507</v>
      </c>
      <c r="J499" s="92" t="s">
        <v>2705</v>
      </c>
      <c r="K499" s="308">
        <v>1</v>
      </c>
    </row>
    <row r="500" spans="1:11" x14ac:dyDescent="0.2">
      <c r="A500" s="92" t="s">
        <v>2197</v>
      </c>
      <c r="B500" s="92" t="s">
        <v>1986</v>
      </c>
      <c r="C500" s="92">
        <v>95110</v>
      </c>
      <c r="D500" s="92" t="s">
        <v>2048</v>
      </c>
      <c r="E500" s="93">
        <v>4.7754326964391282E-2</v>
      </c>
      <c r="F500" s="98">
        <v>25.055693883921627</v>
      </c>
      <c r="G500" s="98">
        <v>10</v>
      </c>
      <c r="H500" s="92" t="s">
        <v>119</v>
      </c>
      <c r="I500" s="92" t="s">
        <v>1504</v>
      </c>
      <c r="J500" s="92" t="s">
        <v>2705</v>
      </c>
      <c r="K500" s="308">
        <v>1</v>
      </c>
    </row>
    <row r="501" spans="1:11" x14ac:dyDescent="0.2">
      <c r="A501" s="94" t="s">
        <v>2197</v>
      </c>
      <c r="B501" s="94" t="s">
        <v>1974</v>
      </c>
      <c r="C501" s="94">
        <v>70210</v>
      </c>
      <c r="D501" s="94" t="s">
        <v>2765</v>
      </c>
      <c r="E501" s="95">
        <v>4.7721235090647782E-2</v>
      </c>
      <c r="F501" s="99">
        <v>25.071983024672448</v>
      </c>
      <c r="G501" s="99">
        <v>10</v>
      </c>
      <c r="H501" s="94" t="s">
        <v>122</v>
      </c>
      <c r="I501" s="94" t="s">
        <v>1507</v>
      </c>
      <c r="J501" s="94" t="s">
        <v>2704</v>
      </c>
      <c r="K501" s="309">
        <v>1</v>
      </c>
    </row>
    <row r="502" spans="1:11" x14ac:dyDescent="0.2">
      <c r="A502" s="87" t="s">
        <v>2194</v>
      </c>
      <c r="B502" s="87" t="s">
        <v>2058</v>
      </c>
      <c r="C502" s="87">
        <v>84110</v>
      </c>
      <c r="D502" s="87" t="s">
        <v>2057</v>
      </c>
      <c r="E502" s="88">
        <v>1.0069905173761657</v>
      </c>
      <c r="F502" s="53">
        <v>130.08113678485546</v>
      </c>
      <c r="G502" s="53">
        <v>85</v>
      </c>
      <c r="H502" s="87" t="s">
        <v>15</v>
      </c>
      <c r="I502" s="87" t="s">
        <v>1398</v>
      </c>
      <c r="J502" s="87" t="s">
        <v>2705</v>
      </c>
      <c r="K502" s="310">
        <v>0.77777777777777779</v>
      </c>
    </row>
    <row r="503" spans="1:11" x14ac:dyDescent="0.2">
      <c r="A503" s="21" t="s">
        <v>2194</v>
      </c>
      <c r="B503" s="21" t="s">
        <v>1992</v>
      </c>
      <c r="C503" s="21">
        <v>88990</v>
      </c>
      <c r="D503" s="21" t="s">
        <v>2749</v>
      </c>
      <c r="E503" s="28">
        <v>0.27052714765802804</v>
      </c>
      <c r="F503" s="26">
        <v>140.00635336119785</v>
      </c>
      <c r="G503" s="26">
        <v>49.999999999999993</v>
      </c>
      <c r="H503" s="21" t="s">
        <v>15</v>
      </c>
      <c r="I503" s="21" t="s">
        <v>1398</v>
      </c>
      <c r="J503" s="21" t="s">
        <v>2705</v>
      </c>
      <c r="K503" s="311">
        <v>0.76666666666666672</v>
      </c>
    </row>
    <row r="504" spans="1:11" x14ac:dyDescent="0.2">
      <c r="A504" s="21" t="s">
        <v>2194</v>
      </c>
      <c r="B504" s="21" t="s">
        <v>1981</v>
      </c>
      <c r="C504" s="21">
        <v>45200</v>
      </c>
      <c r="D504" s="21" t="s">
        <v>1999</v>
      </c>
      <c r="E504" s="28">
        <v>0.20132586058736221</v>
      </c>
      <c r="F504" s="26">
        <v>145.09789469049198</v>
      </c>
      <c r="G504" s="26">
        <v>40</v>
      </c>
      <c r="H504" s="21" t="s">
        <v>19</v>
      </c>
      <c r="I504" s="21" t="s">
        <v>1402</v>
      </c>
      <c r="J504" s="21" t="s">
        <v>2705</v>
      </c>
      <c r="K504" s="311">
        <v>0.9642857142857143</v>
      </c>
    </row>
    <row r="505" spans="1:11" x14ac:dyDescent="0.2">
      <c r="A505" s="21" t="s">
        <v>2194</v>
      </c>
      <c r="B505" s="21" t="s">
        <v>1974</v>
      </c>
      <c r="C505" s="21">
        <v>69102</v>
      </c>
      <c r="D505" s="21" t="s">
        <v>2000</v>
      </c>
      <c r="E505" s="28">
        <v>0.20018750294644633</v>
      </c>
      <c r="F505" s="26">
        <v>20.05242803139657</v>
      </c>
      <c r="G505" s="26">
        <v>14.999999999999998</v>
      </c>
      <c r="H505" s="21" t="s">
        <v>15</v>
      </c>
      <c r="I505" s="21" t="s">
        <v>1398</v>
      </c>
      <c r="J505" s="21" t="s">
        <v>2704</v>
      </c>
      <c r="K505" s="311">
        <v>0.8</v>
      </c>
    </row>
    <row r="506" spans="1:11" x14ac:dyDescent="0.2">
      <c r="A506" s="21" t="s">
        <v>2194</v>
      </c>
      <c r="B506" s="21" t="s">
        <v>1981</v>
      </c>
      <c r="C506" s="21">
        <v>47190</v>
      </c>
      <c r="D506" s="21" t="s">
        <v>2016</v>
      </c>
      <c r="E506" s="28">
        <v>0.17005389162291129</v>
      </c>
      <c r="F506" s="26">
        <v>25.017606055033859</v>
      </c>
      <c r="G506" s="26">
        <v>15</v>
      </c>
      <c r="H506" s="21" t="s">
        <v>15</v>
      </c>
      <c r="I506" s="21" t="s">
        <v>1398</v>
      </c>
      <c r="J506" s="21" t="s">
        <v>2705</v>
      </c>
      <c r="K506" s="311">
        <v>0.5714285714285714</v>
      </c>
    </row>
    <row r="507" spans="1:11" x14ac:dyDescent="0.2">
      <c r="A507" s="21" t="s">
        <v>2194</v>
      </c>
      <c r="B507" s="21" t="s">
        <v>2090</v>
      </c>
      <c r="C507" s="21">
        <v>38110</v>
      </c>
      <c r="D507" s="21" t="s">
        <v>2089</v>
      </c>
      <c r="E507" s="28">
        <v>0.16542617390126813</v>
      </c>
      <c r="F507" s="26">
        <v>10.023127837378366</v>
      </c>
      <c r="G507" s="26">
        <v>10</v>
      </c>
      <c r="H507" s="21" t="s">
        <v>19</v>
      </c>
      <c r="I507" s="21" t="s">
        <v>1402</v>
      </c>
      <c r="J507" s="21" t="s">
        <v>2705</v>
      </c>
      <c r="K507" s="311">
        <v>0.6</v>
      </c>
    </row>
    <row r="508" spans="1:11" x14ac:dyDescent="0.2">
      <c r="A508" s="21" t="s">
        <v>2194</v>
      </c>
      <c r="B508" s="21" t="s">
        <v>2005</v>
      </c>
      <c r="C508" s="21">
        <v>85600</v>
      </c>
      <c r="D508" s="21" t="s">
        <v>2222</v>
      </c>
      <c r="E508" s="28">
        <v>0.16534542451324993</v>
      </c>
      <c r="F508" s="26">
        <v>10.027976185821872</v>
      </c>
      <c r="G508" s="26">
        <v>10</v>
      </c>
      <c r="H508" s="21" t="s">
        <v>15</v>
      </c>
      <c r="I508" s="21" t="s">
        <v>1398</v>
      </c>
      <c r="J508" s="21" t="s">
        <v>2705</v>
      </c>
      <c r="K508" s="311">
        <v>1</v>
      </c>
    </row>
    <row r="509" spans="1:11" x14ac:dyDescent="0.2">
      <c r="A509" s="21" t="s">
        <v>2194</v>
      </c>
      <c r="B509" s="21" t="s">
        <v>2090</v>
      </c>
      <c r="C509" s="21">
        <v>38320</v>
      </c>
      <c r="D509" s="21" t="s">
        <v>2116</v>
      </c>
      <c r="E509" s="28">
        <v>0.16509134898354749</v>
      </c>
      <c r="F509" s="26">
        <v>10.043261866674586</v>
      </c>
      <c r="G509" s="26">
        <v>10</v>
      </c>
      <c r="H509" s="21" t="s">
        <v>19</v>
      </c>
      <c r="I509" s="21" t="s">
        <v>1402</v>
      </c>
      <c r="J509" s="21" t="s">
        <v>2705</v>
      </c>
      <c r="K509" s="311">
        <v>0.66666666666666663</v>
      </c>
    </row>
    <row r="510" spans="1:11" x14ac:dyDescent="0.2">
      <c r="A510" s="21" t="s">
        <v>2194</v>
      </c>
      <c r="B510" s="21" t="s">
        <v>1976</v>
      </c>
      <c r="C510" s="21">
        <v>82110</v>
      </c>
      <c r="D510" s="21" t="s">
        <v>2014</v>
      </c>
      <c r="E510" s="28">
        <v>0.16482615811542936</v>
      </c>
      <c r="F510" s="26">
        <v>10.059265811243863</v>
      </c>
      <c r="G510" s="26">
        <v>10</v>
      </c>
      <c r="H510" s="21" t="s">
        <v>19</v>
      </c>
      <c r="I510" s="21" t="s">
        <v>1402</v>
      </c>
      <c r="J510" s="21" t="s">
        <v>2705</v>
      </c>
      <c r="K510" s="311">
        <v>1</v>
      </c>
    </row>
    <row r="511" spans="1:11" x14ac:dyDescent="0.2">
      <c r="A511" s="21" t="s">
        <v>2194</v>
      </c>
      <c r="B511" s="21" t="s">
        <v>1975</v>
      </c>
      <c r="C511" s="21">
        <v>62020</v>
      </c>
      <c r="D511" s="21" t="s">
        <v>2734</v>
      </c>
      <c r="E511" s="28">
        <v>0.16359850341423823</v>
      </c>
      <c r="F511" s="26">
        <v>400.08085919795457</v>
      </c>
      <c r="G511" s="26">
        <v>70</v>
      </c>
      <c r="H511" s="21" t="s">
        <v>15</v>
      </c>
      <c r="I511" s="21" t="s">
        <v>1398</v>
      </c>
      <c r="J511" s="21" t="s">
        <v>2704</v>
      </c>
      <c r="K511" s="311">
        <v>0.98765432098765427</v>
      </c>
    </row>
    <row r="512" spans="1:11" x14ac:dyDescent="0.2">
      <c r="A512" s="21" t="s">
        <v>2194</v>
      </c>
      <c r="B512" s="21" t="s">
        <v>2003</v>
      </c>
      <c r="C512" s="21">
        <v>52103</v>
      </c>
      <c r="D512" s="21" t="s">
        <v>2730</v>
      </c>
      <c r="E512" s="28">
        <v>0.13509122948932389</v>
      </c>
      <c r="F512" s="26">
        <v>25.031894092578472</v>
      </c>
      <c r="G512" s="26">
        <v>10</v>
      </c>
      <c r="H512" s="21" t="s">
        <v>18</v>
      </c>
      <c r="I512" s="21" t="s">
        <v>1401</v>
      </c>
      <c r="J512" s="21" t="s">
        <v>2705</v>
      </c>
      <c r="K512" s="311">
        <v>0.5</v>
      </c>
    </row>
    <row r="513" spans="1:11" x14ac:dyDescent="0.2">
      <c r="A513" s="21" t="s">
        <v>2194</v>
      </c>
      <c r="B513" s="21" t="s">
        <v>2058</v>
      </c>
      <c r="C513" s="21">
        <v>84120</v>
      </c>
      <c r="D513" s="21" t="s">
        <v>2748</v>
      </c>
      <c r="E513" s="28">
        <v>0.13495023179771098</v>
      </c>
      <c r="F513" s="26">
        <v>25.057299935498403</v>
      </c>
      <c r="G513" s="26">
        <v>10</v>
      </c>
      <c r="H513" s="21" t="s">
        <v>9</v>
      </c>
      <c r="I513" s="21" t="s">
        <v>1392</v>
      </c>
      <c r="J513" s="21" t="s">
        <v>2705</v>
      </c>
      <c r="K513" s="311">
        <v>0.8</v>
      </c>
    </row>
    <row r="514" spans="1:11" x14ac:dyDescent="0.2">
      <c r="A514" s="21" t="s">
        <v>2194</v>
      </c>
      <c r="B514" s="21" t="s">
        <v>1981</v>
      </c>
      <c r="C514" s="21">
        <v>46342</v>
      </c>
      <c r="D514" s="21" t="s">
        <v>2063</v>
      </c>
      <c r="E514" s="28">
        <v>0.13196913260597468</v>
      </c>
      <c r="F514" s="26">
        <v>15.04356119815214</v>
      </c>
      <c r="G514" s="26">
        <v>10</v>
      </c>
      <c r="H514" s="21" t="s">
        <v>19</v>
      </c>
      <c r="I514" s="21" t="s">
        <v>1402</v>
      </c>
      <c r="J514" s="21" t="s">
        <v>2705</v>
      </c>
      <c r="K514" s="311">
        <v>0.75</v>
      </c>
    </row>
    <row r="515" spans="1:11" x14ac:dyDescent="0.2">
      <c r="A515" s="21" t="s">
        <v>2194</v>
      </c>
      <c r="B515" s="21" t="s">
        <v>1981</v>
      </c>
      <c r="C515" s="21">
        <v>47710</v>
      </c>
      <c r="D515" s="21" t="s">
        <v>1998</v>
      </c>
      <c r="E515" s="28">
        <v>0.13147680919864435</v>
      </c>
      <c r="F515" s="26">
        <v>15.098886932894851</v>
      </c>
      <c r="G515" s="26">
        <v>10</v>
      </c>
      <c r="H515" s="21" t="s">
        <v>15</v>
      </c>
      <c r="I515" s="21" t="s">
        <v>1398</v>
      </c>
      <c r="J515" s="21" t="s">
        <v>2705</v>
      </c>
      <c r="K515" s="311">
        <v>0.8</v>
      </c>
    </row>
    <row r="516" spans="1:11" x14ac:dyDescent="0.2">
      <c r="A516" s="21" t="s">
        <v>2194</v>
      </c>
      <c r="B516" s="21" t="s">
        <v>1974</v>
      </c>
      <c r="C516" s="21">
        <v>69202</v>
      </c>
      <c r="D516" s="21" t="s">
        <v>2022</v>
      </c>
      <c r="E516" s="28">
        <v>0.11769967774496792</v>
      </c>
      <c r="F516" s="26">
        <v>40.037269999584694</v>
      </c>
      <c r="G516" s="26">
        <v>15</v>
      </c>
      <c r="H516" s="21" t="s">
        <v>15</v>
      </c>
      <c r="I516" s="21" t="s">
        <v>1398</v>
      </c>
      <c r="J516" s="21" t="s">
        <v>2704</v>
      </c>
      <c r="K516" s="311">
        <v>1</v>
      </c>
    </row>
    <row r="517" spans="1:11" x14ac:dyDescent="0.2">
      <c r="A517" s="21" t="s">
        <v>2194</v>
      </c>
      <c r="B517" s="21" t="s">
        <v>1981</v>
      </c>
      <c r="C517" s="21">
        <v>46900</v>
      </c>
      <c r="D517" s="21" t="s">
        <v>2010</v>
      </c>
      <c r="E517" s="28">
        <v>0.11755969528130344</v>
      </c>
      <c r="F517" s="26">
        <v>40.082499346282354</v>
      </c>
      <c r="G517" s="26">
        <v>15</v>
      </c>
      <c r="H517" s="21" t="s">
        <v>19</v>
      </c>
      <c r="I517" s="21" t="s">
        <v>1402</v>
      </c>
      <c r="J517" s="21" t="s">
        <v>2705</v>
      </c>
      <c r="K517" s="311">
        <v>0.88888888888888884</v>
      </c>
    </row>
    <row r="518" spans="1:11" x14ac:dyDescent="0.2">
      <c r="A518" s="21" t="s">
        <v>2194</v>
      </c>
      <c r="B518" s="21" t="s">
        <v>1976</v>
      </c>
      <c r="C518" s="21">
        <v>77320</v>
      </c>
      <c r="D518" s="21" t="s">
        <v>2095</v>
      </c>
      <c r="E518" s="28">
        <v>0.11338682145260674</v>
      </c>
      <c r="F518" s="26">
        <v>20.011025821404999</v>
      </c>
      <c r="G518" s="26">
        <v>10</v>
      </c>
      <c r="H518" s="21" t="s">
        <v>19</v>
      </c>
      <c r="I518" s="21" t="s">
        <v>1402</v>
      </c>
      <c r="J518" s="21" t="s">
        <v>2705</v>
      </c>
      <c r="K518" s="311">
        <v>0.66666666666666663</v>
      </c>
    </row>
    <row r="519" spans="1:11" x14ac:dyDescent="0.2">
      <c r="A519" s="21" t="s">
        <v>2194</v>
      </c>
      <c r="B519" s="21" t="s">
        <v>1976</v>
      </c>
      <c r="C519" s="21">
        <v>78200</v>
      </c>
      <c r="D519" s="21" t="s">
        <v>2007</v>
      </c>
      <c r="E519" s="28">
        <v>0.11335188376193948</v>
      </c>
      <c r="F519" s="26">
        <v>20.017025668534909</v>
      </c>
      <c r="G519" s="26">
        <v>10</v>
      </c>
      <c r="H519" s="21" t="s">
        <v>15</v>
      </c>
      <c r="I519" s="21" t="s">
        <v>1398</v>
      </c>
      <c r="J519" s="21" t="s">
        <v>2704</v>
      </c>
      <c r="K519" s="311">
        <v>0.66666666666666663</v>
      </c>
    </row>
    <row r="520" spans="1:11" x14ac:dyDescent="0.2">
      <c r="A520" s="21" t="s">
        <v>2194</v>
      </c>
      <c r="B520" s="21" t="s">
        <v>1981</v>
      </c>
      <c r="C520" s="21">
        <v>46420</v>
      </c>
      <c r="D520" s="21" t="s">
        <v>2033</v>
      </c>
      <c r="E520" s="28">
        <v>0.11298665773599025</v>
      </c>
      <c r="F520" s="26">
        <v>20.079959011839094</v>
      </c>
      <c r="G520" s="26">
        <v>10</v>
      </c>
      <c r="H520" s="21" t="s">
        <v>19</v>
      </c>
      <c r="I520" s="21" t="s">
        <v>1402</v>
      </c>
      <c r="J520" s="21" t="s">
        <v>2705</v>
      </c>
      <c r="K520" s="311">
        <v>0.83333333333333337</v>
      </c>
    </row>
    <row r="521" spans="1:11" x14ac:dyDescent="0.2">
      <c r="A521" s="16" t="s">
        <v>2194</v>
      </c>
      <c r="B521" s="16" t="s">
        <v>1981</v>
      </c>
      <c r="C521" s="16">
        <v>46390</v>
      </c>
      <c r="D521" s="16" t="s">
        <v>2050</v>
      </c>
      <c r="E521" s="89">
        <v>0.10014738319329905</v>
      </c>
      <c r="F521" s="17">
        <v>25.051251258289913</v>
      </c>
      <c r="G521" s="17">
        <v>10</v>
      </c>
      <c r="H521" s="16" t="s">
        <v>19</v>
      </c>
      <c r="I521" s="16" t="s">
        <v>1402</v>
      </c>
      <c r="J521" s="16" t="s">
        <v>2705</v>
      </c>
      <c r="K521" s="79">
        <v>0.5714285714285714</v>
      </c>
    </row>
    <row r="522" spans="1:11" x14ac:dyDescent="0.2">
      <c r="A522" s="90" t="s">
        <v>2202</v>
      </c>
      <c r="B522" s="90" t="s">
        <v>1974</v>
      </c>
      <c r="C522" s="90">
        <v>70229</v>
      </c>
      <c r="D522" s="90" t="s">
        <v>2725</v>
      </c>
      <c r="E522" s="91">
        <v>0.18629754862987655</v>
      </c>
      <c r="F522" s="97">
        <v>955.04203452198715</v>
      </c>
      <c r="G522" s="97">
        <v>105</v>
      </c>
      <c r="H522" s="90" t="s">
        <v>983</v>
      </c>
      <c r="I522" s="90" t="s">
        <v>1700</v>
      </c>
      <c r="J522" s="90" t="s">
        <v>2704</v>
      </c>
      <c r="K522" s="307">
        <v>0.98958333333333337</v>
      </c>
    </row>
    <row r="523" spans="1:11" x14ac:dyDescent="0.2">
      <c r="A523" s="92" t="s">
        <v>2202</v>
      </c>
      <c r="B523" s="92" t="s">
        <v>1992</v>
      </c>
      <c r="C523" s="92">
        <v>87200</v>
      </c>
      <c r="D523" s="92" t="s">
        <v>2112</v>
      </c>
      <c r="E523" s="93">
        <v>0.1701798966895087</v>
      </c>
      <c r="F523" s="98">
        <v>15.009951109899133</v>
      </c>
      <c r="G523" s="98">
        <v>15</v>
      </c>
      <c r="H523" s="92" t="s">
        <v>326</v>
      </c>
      <c r="I523" s="92" t="s">
        <v>1689</v>
      </c>
      <c r="J523" s="92" t="s">
        <v>2705</v>
      </c>
      <c r="K523" s="308">
        <v>0.75</v>
      </c>
    </row>
    <row r="524" spans="1:11" x14ac:dyDescent="0.2">
      <c r="A524" s="92" t="s">
        <v>2202</v>
      </c>
      <c r="B524" s="92" t="s">
        <v>2036</v>
      </c>
      <c r="C524" s="92">
        <v>18129</v>
      </c>
      <c r="D524" s="92" t="s">
        <v>2741</v>
      </c>
      <c r="E524" s="93">
        <v>0.14427827901365944</v>
      </c>
      <c r="F524" s="98">
        <v>35.068266791815859</v>
      </c>
      <c r="G524" s="98">
        <v>20</v>
      </c>
      <c r="H524" s="92" t="s">
        <v>308</v>
      </c>
      <c r="I524" s="92" t="s">
        <v>1671</v>
      </c>
      <c r="J524" s="92" t="s">
        <v>2705</v>
      </c>
      <c r="K524" s="308">
        <v>0.77777777777777779</v>
      </c>
    </row>
    <row r="525" spans="1:11" x14ac:dyDescent="0.2">
      <c r="A525" s="92" t="s">
        <v>2202</v>
      </c>
      <c r="B525" s="92" t="s">
        <v>1982</v>
      </c>
      <c r="C525" s="92">
        <v>56101</v>
      </c>
      <c r="D525" s="92" t="s">
        <v>2729</v>
      </c>
      <c r="E525" s="93">
        <v>0.12483664676370201</v>
      </c>
      <c r="F525" s="98">
        <v>145.00032527246873</v>
      </c>
      <c r="G525" s="98">
        <v>30</v>
      </c>
      <c r="H525" s="92" t="s">
        <v>981</v>
      </c>
      <c r="I525" s="92" t="s">
        <v>1698</v>
      </c>
      <c r="J525" s="92" t="s">
        <v>2705</v>
      </c>
      <c r="K525" s="308">
        <v>0.5357142857142857</v>
      </c>
    </row>
    <row r="526" spans="1:11" x14ac:dyDescent="0.2">
      <c r="A526" s="92" t="s">
        <v>2202</v>
      </c>
      <c r="B526" s="92" t="s">
        <v>2058</v>
      </c>
      <c r="C526" s="92">
        <v>84230</v>
      </c>
      <c r="D526" s="92" t="s">
        <v>2092</v>
      </c>
      <c r="E526" s="93">
        <v>0.1135189723607407</v>
      </c>
      <c r="F526" s="98">
        <v>10.000928514859757</v>
      </c>
      <c r="G526" s="98">
        <v>10</v>
      </c>
      <c r="H526" s="92" t="s">
        <v>306</v>
      </c>
      <c r="I526" s="92" t="s">
        <v>1669</v>
      </c>
      <c r="J526" s="92" t="s">
        <v>2705</v>
      </c>
      <c r="K526" s="308">
        <v>0.5</v>
      </c>
    </row>
    <row r="527" spans="1:11" x14ac:dyDescent="0.2">
      <c r="A527" s="92" t="s">
        <v>2202</v>
      </c>
      <c r="B527" s="92" t="s">
        <v>2003</v>
      </c>
      <c r="C527" s="92">
        <v>52219</v>
      </c>
      <c r="D527" s="92" t="s">
        <v>2739</v>
      </c>
      <c r="E527" s="93">
        <v>9.4731713745499393E-2</v>
      </c>
      <c r="F527" s="98">
        <v>25.087910287365037</v>
      </c>
      <c r="G527" s="98">
        <v>10</v>
      </c>
      <c r="H527" s="92" t="s">
        <v>981</v>
      </c>
      <c r="I527" s="92" t="s">
        <v>1698</v>
      </c>
      <c r="J527" s="92" t="s">
        <v>2705</v>
      </c>
      <c r="K527" s="308">
        <v>1</v>
      </c>
    </row>
    <row r="528" spans="1:11" x14ac:dyDescent="0.2">
      <c r="A528" s="92" t="s">
        <v>2202</v>
      </c>
      <c r="B528" s="92" t="s">
        <v>1976</v>
      </c>
      <c r="C528" s="92">
        <v>82990</v>
      </c>
      <c r="D528" s="92" t="s">
        <v>2727</v>
      </c>
      <c r="E528" s="93">
        <v>9.0328190997831445E-2</v>
      </c>
      <c r="F528" s="98">
        <v>520.0861334428721</v>
      </c>
      <c r="G528" s="98">
        <v>75</v>
      </c>
      <c r="H528" s="92" t="s">
        <v>981</v>
      </c>
      <c r="I528" s="92" t="s">
        <v>1698</v>
      </c>
      <c r="J528" s="92" t="s">
        <v>2705</v>
      </c>
      <c r="K528" s="308">
        <v>0.970873786407767</v>
      </c>
    </row>
    <row r="529" spans="1:11" x14ac:dyDescent="0.2">
      <c r="A529" s="92" t="s">
        <v>2202</v>
      </c>
      <c r="B529" s="92" t="s">
        <v>1975</v>
      </c>
      <c r="C529" s="92">
        <v>62020</v>
      </c>
      <c r="D529" s="92" t="s">
        <v>2734</v>
      </c>
      <c r="E529" s="93">
        <v>8.5992507435957238E-2</v>
      </c>
      <c r="F529" s="98">
        <v>930.03273393276947</v>
      </c>
      <c r="G529" s="98">
        <v>90</v>
      </c>
      <c r="H529" s="92" t="s">
        <v>981</v>
      </c>
      <c r="I529" s="92" t="s">
        <v>1698</v>
      </c>
      <c r="J529" s="92" t="s">
        <v>2704</v>
      </c>
      <c r="K529" s="308">
        <v>0.99450549450549453</v>
      </c>
    </row>
    <row r="530" spans="1:11" x14ac:dyDescent="0.2">
      <c r="A530" s="92" t="s">
        <v>2202</v>
      </c>
      <c r="B530" s="92" t="s">
        <v>1978</v>
      </c>
      <c r="C530" s="92">
        <v>41100</v>
      </c>
      <c r="D530" s="92" t="s">
        <v>1980</v>
      </c>
      <c r="E530" s="93">
        <v>7.9491603707617528E-2</v>
      </c>
      <c r="F530" s="98">
        <v>100.01788843073663</v>
      </c>
      <c r="G530" s="98">
        <v>25</v>
      </c>
      <c r="H530" s="92" t="s">
        <v>981</v>
      </c>
      <c r="I530" s="92" t="s">
        <v>1698</v>
      </c>
      <c r="J530" s="92" t="s">
        <v>2705</v>
      </c>
      <c r="K530" s="308">
        <v>0.95</v>
      </c>
    </row>
    <row r="531" spans="1:11" x14ac:dyDescent="0.2">
      <c r="A531" s="92" t="s">
        <v>2202</v>
      </c>
      <c r="B531" s="92" t="s">
        <v>2003</v>
      </c>
      <c r="C531" s="92">
        <v>52103</v>
      </c>
      <c r="D531" s="92" t="s">
        <v>2730</v>
      </c>
      <c r="E531" s="93">
        <v>7.9457960801612618E-2</v>
      </c>
      <c r="F531" s="98">
        <v>20.034976517055469</v>
      </c>
      <c r="G531" s="98">
        <v>10</v>
      </c>
      <c r="H531" s="92" t="s">
        <v>308</v>
      </c>
      <c r="I531" s="92" t="s">
        <v>1671</v>
      </c>
      <c r="J531" s="92" t="s">
        <v>2705</v>
      </c>
      <c r="K531" s="308">
        <v>0.8</v>
      </c>
    </row>
    <row r="532" spans="1:11" x14ac:dyDescent="0.2">
      <c r="A532" s="92" t="s">
        <v>2202</v>
      </c>
      <c r="B532" s="92" t="s">
        <v>1982</v>
      </c>
      <c r="C532" s="92">
        <v>56302</v>
      </c>
      <c r="D532" s="92" t="s">
        <v>2006</v>
      </c>
      <c r="E532" s="93">
        <v>7.7345286187260331E-2</v>
      </c>
      <c r="F532" s="98">
        <v>55.087877955255451</v>
      </c>
      <c r="G532" s="98">
        <v>15</v>
      </c>
      <c r="H532" s="92" t="s">
        <v>981</v>
      </c>
      <c r="I532" s="92" t="s">
        <v>1698</v>
      </c>
      <c r="J532" s="92" t="s">
        <v>2705</v>
      </c>
      <c r="K532" s="308">
        <v>0.6</v>
      </c>
    </row>
    <row r="533" spans="1:11" x14ac:dyDescent="0.2">
      <c r="A533" s="92" t="s">
        <v>2202</v>
      </c>
      <c r="B533" s="92" t="s">
        <v>1988</v>
      </c>
      <c r="C533" s="92">
        <v>90010</v>
      </c>
      <c r="D533" s="92" t="s">
        <v>1996</v>
      </c>
      <c r="E533" s="93">
        <v>7.5479097566993669E-2</v>
      </c>
      <c r="F533" s="98">
        <v>65.033189435233496</v>
      </c>
      <c r="G533" s="98">
        <v>15</v>
      </c>
      <c r="H533" s="92" t="s">
        <v>980</v>
      </c>
      <c r="I533" s="92" t="s">
        <v>1697</v>
      </c>
      <c r="J533" s="92" t="s">
        <v>2705</v>
      </c>
      <c r="K533" s="308">
        <v>0.9375</v>
      </c>
    </row>
    <row r="534" spans="1:11" x14ac:dyDescent="0.2">
      <c r="A534" s="92" t="s">
        <v>2202</v>
      </c>
      <c r="B534" s="92" t="s">
        <v>1974</v>
      </c>
      <c r="C534" s="92">
        <v>69201</v>
      </c>
      <c r="D534" s="92" t="s">
        <v>2760</v>
      </c>
      <c r="E534" s="93">
        <v>7.2693856683434102E-2</v>
      </c>
      <c r="F534" s="98">
        <v>140.03928395410438</v>
      </c>
      <c r="G534" s="98">
        <v>25</v>
      </c>
      <c r="H534" s="92" t="s">
        <v>308</v>
      </c>
      <c r="I534" s="92" t="s">
        <v>1671</v>
      </c>
      <c r="J534" s="92" t="s">
        <v>2704</v>
      </c>
      <c r="K534" s="308">
        <v>0.967741935483871</v>
      </c>
    </row>
    <row r="535" spans="1:11" x14ac:dyDescent="0.2">
      <c r="A535" s="92" t="s">
        <v>2202</v>
      </c>
      <c r="B535" s="92" t="s">
        <v>1981</v>
      </c>
      <c r="C535" s="92">
        <v>47599</v>
      </c>
      <c r="D535" s="92" t="s">
        <v>2742</v>
      </c>
      <c r="E535" s="93">
        <v>7.1450350419003814E-2</v>
      </c>
      <c r="F535" s="98">
        <v>25.012083454457546</v>
      </c>
      <c r="G535" s="98">
        <v>10</v>
      </c>
      <c r="H535" s="92" t="s">
        <v>308</v>
      </c>
      <c r="I535" s="92" t="s">
        <v>1671</v>
      </c>
      <c r="J535" s="92" t="s">
        <v>2705</v>
      </c>
      <c r="K535" s="308">
        <v>1</v>
      </c>
    </row>
    <row r="536" spans="1:11" x14ac:dyDescent="0.2">
      <c r="A536" s="92" t="s">
        <v>2202</v>
      </c>
      <c r="B536" s="92" t="s">
        <v>1981</v>
      </c>
      <c r="C536" s="92">
        <v>46900</v>
      </c>
      <c r="D536" s="92" t="s">
        <v>2010</v>
      </c>
      <c r="E536" s="93">
        <v>7.1341267346777384E-2</v>
      </c>
      <c r="F536" s="98">
        <v>25.048149392699621</v>
      </c>
      <c r="G536" s="98">
        <v>10</v>
      </c>
      <c r="H536" s="92" t="s">
        <v>308</v>
      </c>
      <c r="I536" s="92" t="s">
        <v>1671</v>
      </c>
      <c r="J536" s="92" t="s">
        <v>2705</v>
      </c>
      <c r="K536" s="308">
        <v>0.875</v>
      </c>
    </row>
    <row r="537" spans="1:11" x14ac:dyDescent="0.2">
      <c r="A537" s="92" t="s">
        <v>2202</v>
      </c>
      <c r="B537" s="92" t="s">
        <v>1977</v>
      </c>
      <c r="C537" s="92">
        <v>68310</v>
      </c>
      <c r="D537" s="92" t="s">
        <v>1983</v>
      </c>
      <c r="E537" s="93">
        <v>6.9826423699979101E-2</v>
      </c>
      <c r="F537" s="98">
        <v>85.028890408026299</v>
      </c>
      <c r="G537" s="98">
        <v>14.999999999999998</v>
      </c>
      <c r="H537" s="92" t="s">
        <v>980</v>
      </c>
      <c r="I537" s="92" t="s">
        <v>1697</v>
      </c>
      <c r="J537" s="92" t="s">
        <v>2705</v>
      </c>
      <c r="K537" s="308">
        <v>0.90476190476190477</v>
      </c>
    </row>
    <row r="538" spans="1:11" x14ac:dyDescent="0.2">
      <c r="A538" s="92" t="s">
        <v>2202</v>
      </c>
      <c r="B538" s="92" t="s">
        <v>1988</v>
      </c>
      <c r="C538" s="92">
        <v>90030</v>
      </c>
      <c r="D538" s="92" t="s">
        <v>1987</v>
      </c>
      <c r="E538" s="93">
        <v>6.9813508416822476E-2</v>
      </c>
      <c r="F538" s="98">
        <v>85.041893869977088</v>
      </c>
      <c r="G538" s="98">
        <v>15</v>
      </c>
      <c r="H538" s="92" t="s">
        <v>318</v>
      </c>
      <c r="I538" s="92" t="s">
        <v>1681</v>
      </c>
      <c r="J538" s="92" t="s">
        <v>2705</v>
      </c>
      <c r="K538" s="308">
        <v>0.94117647058823528</v>
      </c>
    </row>
    <row r="539" spans="1:11" x14ac:dyDescent="0.2">
      <c r="A539" s="92" t="s">
        <v>2202</v>
      </c>
      <c r="B539" s="92" t="s">
        <v>1975</v>
      </c>
      <c r="C539" s="92">
        <v>62012</v>
      </c>
      <c r="D539" s="92" t="s">
        <v>1979</v>
      </c>
      <c r="E539" s="93">
        <v>6.4416454720096328E-2</v>
      </c>
      <c r="F539" s="98">
        <v>165.04379624524853</v>
      </c>
      <c r="G539" s="98">
        <v>20</v>
      </c>
      <c r="H539" s="92" t="s">
        <v>979</v>
      </c>
      <c r="I539" s="92" t="s">
        <v>1696</v>
      </c>
      <c r="J539" s="92" t="s">
        <v>2704</v>
      </c>
      <c r="K539" s="308">
        <v>1</v>
      </c>
    </row>
    <row r="540" spans="1:11" x14ac:dyDescent="0.2">
      <c r="A540" s="92" t="s">
        <v>2202</v>
      </c>
      <c r="B540" s="92" t="s">
        <v>1981</v>
      </c>
      <c r="C540" s="92">
        <v>47190</v>
      </c>
      <c r="D540" s="92" t="s">
        <v>2016</v>
      </c>
      <c r="E540" s="93">
        <v>6.1845314285388392E-2</v>
      </c>
      <c r="F540" s="98">
        <v>60.013169631591296</v>
      </c>
      <c r="G540" s="98">
        <v>15</v>
      </c>
      <c r="H540" s="92" t="s">
        <v>308</v>
      </c>
      <c r="I540" s="92" t="s">
        <v>1671</v>
      </c>
      <c r="J540" s="92" t="s">
        <v>2705</v>
      </c>
      <c r="K540" s="308">
        <v>0.58333333333333337</v>
      </c>
    </row>
    <row r="541" spans="1:11" x14ac:dyDescent="0.2">
      <c r="A541" s="94" t="s">
        <v>2202</v>
      </c>
      <c r="B541" s="94" t="s">
        <v>1977</v>
      </c>
      <c r="C541" s="94">
        <v>68209</v>
      </c>
      <c r="D541" s="94" t="s">
        <v>2726</v>
      </c>
      <c r="E541" s="95">
        <v>6.0336122788855494E-2</v>
      </c>
      <c r="F541" s="99">
        <v>80.029101408796933</v>
      </c>
      <c r="G541" s="99">
        <v>10</v>
      </c>
      <c r="H541" s="94" t="s">
        <v>308</v>
      </c>
      <c r="I541" s="94" t="s">
        <v>1671</v>
      </c>
      <c r="J541" s="94" t="s">
        <v>2705</v>
      </c>
      <c r="K541" s="309">
        <v>0.94736842105263153</v>
      </c>
    </row>
    <row r="542" spans="1:11" x14ac:dyDescent="0.2">
      <c r="A542" s="87" t="s">
        <v>2195</v>
      </c>
      <c r="B542" s="87" t="s">
        <v>1981</v>
      </c>
      <c r="C542" s="87">
        <v>47910</v>
      </c>
      <c r="D542" s="87" t="s">
        <v>1989</v>
      </c>
      <c r="E542" s="88">
        <v>0.18324942450580803</v>
      </c>
      <c r="F542" s="53">
        <v>440.09990593400664</v>
      </c>
      <c r="G542" s="53">
        <v>135</v>
      </c>
      <c r="H542" s="87" t="s">
        <v>45</v>
      </c>
      <c r="I542" s="87" t="s">
        <v>1429</v>
      </c>
      <c r="J542" s="87" t="s">
        <v>2705</v>
      </c>
      <c r="K542" s="310">
        <v>0.97647058823529409</v>
      </c>
    </row>
    <row r="543" spans="1:11" x14ac:dyDescent="0.2">
      <c r="A543" s="21" t="s">
        <v>2195</v>
      </c>
      <c r="B543" s="21" t="s">
        <v>1978</v>
      </c>
      <c r="C543" s="21">
        <v>41100</v>
      </c>
      <c r="D543" s="21" t="s">
        <v>1980</v>
      </c>
      <c r="E543" s="28">
        <v>0.13433581317015225</v>
      </c>
      <c r="F543" s="26">
        <v>900.09882071123104</v>
      </c>
      <c r="G543" s="26">
        <v>150</v>
      </c>
      <c r="H543" s="21" t="s">
        <v>50</v>
      </c>
      <c r="I543" s="21" t="s">
        <v>1434</v>
      </c>
      <c r="J543" s="21" t="s">
        <v>2705</v>
      </c>
      <c r="K543" s="311">
        <v>0.98351648351648346</v>
      </c>
    </row>
    <row r="544" spans="1:11" x14ac:dyDescent="0.2">
      <c r="A544" s="21" t="s">
        <v>2195</v>
      </c>
      <c r="B544" s="21" t="s">
        <v>1977</v>
      </c>
      <c r="C544" s="21">
        <v>68209</v>
      </c>
      <c r="D544" s="21" t="s">
        <v>2726</v>
      </c>
      <c r="E544" s="28">
        <v>9.7696960393360163E-2</v>
      </c>
      <c r="F544" s="26">
        <v>960.04242288003036</v>
      </c>
      <c r="G544" s="26">
        <v>100</v>
      </c>
      <c r="H544" s="21" t="s">
        <v>54</v>
      </c>
      <c r="I544" s="21" t="s">
        <v>1438</v>
      </c>
      <c r="J544" s="21" t="s">
        <v>2705</v>
      </c>
      <c r="K544" s="311">
        <v>0.95336787564766834</v>
      </c>
    </row>
    <row r="545" spans="1:11" x14ac:dyDescent="0.2">
      <c r="A545" s="21" t="s">
        <v>2195</v>
      </c>
      <c r="B545" s="21" t="s">
        <v>1981</v>
      </c>
      <c r="C545" s="21">
        <v>47710</v>
      </c>
      <c r="D545" s="21" t="s">
        <v>1998</v>
      </c>
      <c r="E545" s="28">
        <v>6.11676201524902E-2</v>
      </c>
      <c r="F545" s="26">
        <v>150.01923783209475</v>
      </c>
      <c r="G545" s="26">
        <v>39.999999999999993</v>
      </c>
      <c r="H545" s="21" t="s">
        <v>61</v>
      </c>
      <c r="I545" s="21" t="s">
        <v>1445</v>
      </c>
      <c r="J545" s="21" t="s">
        <v>2705</v>
      </c>
      <c r="K545" s="311">
        <v>0.73529411764705888</v>
      </c>
    </row>
    <row r="546" spans="1:11" x14ac:dyDescent="0.2">
      <c r="A546" s="21" t="s">
        <v>2195</v>
      </c>
      <c r="B546" s="21" t="s">
        <v>2058</v>
      </c>
      <c r="C546" s="21">
        <v>84240</v>
      </c>
      <c r="D546" s="21" t="s">
        <v>2076</v>
      </c>
      <c r="E546" s="28">
        <v>5.9445821212063453E-2</v>
      </c>
      <c r="F546" s="26">
        <v>20.007344833284417</v>
      </c>
      <c r="G546" s="26">
        <v>15.000000000000002</v>
      </c>
      <c r="H546" s="21" t="s">
        <v>52</v>
      </c>
      <c r="I546" s="21" t="s">
        <v>1436</v>
      </c>
      <c r="J546" s="21" t="s">
        <v>2705</v>
      </c>
      <c r="K546" s="311">
        <v>0.4</v>
      </c>
    </row>
    <row r="547" spans="1:11" x14ac:dyDescent="0.2">
      <c r="A547" s="21" t="s">
        <v>2195</v>
      </c>
      <c r="B547" s="21" t="s">
        <v>1978</v>
      </c>
      <c r="C547" s="21">
        <v>42120</v>
      </c>
      <c r="D547" s="21" t="s">
        <v>2064</v>
      </c>
      <c r="E547" s="28">
        <v>5.92480889349273E-2</v>
      </c>
      <c r="F547" s="26">
        <v>20.073001488091492</v>
      </c>
      <c r="G547" s="26">
        <v>15</v>
      </c>
      <c r="H547" s="21" t="s">
        <v>40</v>
      </c>
      <c r="I547" s="21" t="s">
        <v>1424</v>
      </c>
      <c r="J547" s="21" t="s">
        <v>2705</v>
      </c>
      <c r="K547" s="311">
        <v>0.875</v>
      </c>
    </row>
    <row r="548" spans="1:11" x14ac:dyDescent="0.2">
      <c r="A548" s="21" t="s">
        <v>2195</v>
      </c>
      <c r="B548" s="21" t="s">
        <v>1995</v>
      </c>
      <c r="C548" s="21">
        <v>64209</v>
      </c>
      <c r="D548" s="21" t="s">
        <v>2879</v>
      </c>
      <c r="E548" s="28">
        <v>5.1208108610581657E-2</v>
      </c>
      <c r="F548" s="26">
        <v>25.017580729285488</v>
      </c>
      <c r="G548" s="26">
        <v>15.000000000000002</v>
      </c>
      <c r="H548" s="21" t="s">
        <v>50</v>
      </c>
      <c r="I548" s="21" t="s">
        <v>1434</v>
      </c>
      <c r="J548" s="21" t="s">
        <v>2704</v>
      </c>
      <c r="K548" s="311">
        <v>1</v>
      </c>
    </row>
    <row r="549" spans="1:11" x14ac:dyDescent="0.2">
      <c r="A549" s="21" t="s">
        <v>2195</v>
      </c>
      <c r="B549" s="21" t="s">
        <v>2036</v>
      </c>
      <c r="C549" s="21">
        <v>13990</v>
      </c>
      <c r="D549" s="21" t="s">
        <v>2766</v>
      </c>
      <c r="E549" s="28">
        <v>4.8172640749368285E-2</v>
      </c>
      <c r="F549" s="26">
        <v>10.058141446526928</v>
      </c>
      <c r="G549" s="26">
        <v>10</v>
      </c>
      <c r="H549" s="21" t="s">
        <v>41</v>
      </c>
      <c r="I549" s="21" t="s">
        <v>1425</v>
      </c>
      <c r="J549" s="21" t="s">
        <v>2705</v>
      </c>
      <c r="K549" s="311">
        <v>1</v>
      </c>
    </row>
    <row r="550" spans="1:11" x14ac:dyDescent="0.2">
      <c r="A550" s="21" t="s">
        <v>2195</v>
      </c>
      <c r="B550" s="21" t="s">
        <v>1981</v>
      </c>
      <c r="C550" s="21">
        <v>47750</v>
      </c>
      <c r="D550" s="21" t="s">
        <v>2043</v>
      </c>
      <c r="E550" s="28">
        <v>4.5497323727064089E-2</v>
      </c>
      <c r="F550" s="26">
        <v>30.01332614437451</v>
      </c>
      <c r="G550" s="26">
        <v>15</v>
      </c>
      <c r="H550" s="21" t="s">
        <v>61</v>
      </c>
      <c r="I550" s="21" t="s">
        <v>1445</v>
      </c>
      <c r="J550" s="21" t="s">
        <v>2705</v>
      </c>
      <c r="K550" s="311">
        <v>0.88888888888888884</v>
      </c>
    </row>
    <row r="551" spans="1:11" x14ac:dyDescent="0.2">
      <c r="A551" s="21" t="s">
        <v>2195</v>
      </c>
      <c r="B551" s="21" t="s">
        <v>2005</v>
      </c>
      <c r="C551" s="21">
        <v>85600</v>
      </c>
      <c r="D551" s="21" t="s">
        <v>2222</v>
      </c>
      <c r="E551" s="28">
        <v>3.9234811090672859E-2</v>
      </c>
      <c r="F551" s="26">
        <v>15.062172105959599</v>
      </c>
      <c r="G551" s="26">
        <v>10</v>
      </c>
      <c r="H551" s="21" t="s">
        <v>41</v>
      </c>
      <c r="I551" s="21" t="s">
        <v>1425</v>
      </c>
      <c r="J551" s="21" t="s">
        <v>2705</v>
      </c>
      <c r="K551" s="311">
        <v>1</v>
      </c>
    </row>
    <row r="552" spans="1:11" x14ac:dyDescent="0.2">
      <c r="A552" s="21" t="s">
        <v>2195</v>
      </c>
      <c r="B552" s="21" t="s">
        <v>1977</v>
      </c>
      <c r="C552" s="21">
        <v>68100</v>
      </c>
      <c r="D552" s="21" t="s">
        <v>2025</v>
      </c>
      <c r="E552" s="28">
        <v>3.9084187540317873E-2</v>
      </c>
      <c r="F552" s="26">
        <v>190.05400745681223</v>
      </c>
      <c r="G552" s="26">
        <v>25</v>
      </c>
      <c r="H552" s="21" t="s">
        <v>50</v>
      </c>
      <c r="I552" s="21" t="s">
        <v>1434</v>
      </c>
      <c r="J552" s="21" t="s">
        <v>2705</v>
      </c>
      <c r="K552" s="311">
        <v>1</v>
      </c>
    </row>
    <row r="553" spans="1:11" x14ac:dyDescent="0.2">
      <c r="A553" s="21" t="s">
        <v>2195</v>
      </c>
      <c r="B553" s="21" t="s">
        <v>1981</v>
      </c>
      <c r="C553" s="21">
        <v>47721</v>
      </c>
      <c r="D553" s="21" t="s">
        <v>2047</v>
      </c>
      <c r="E553" s="28">
        <v>3.437496471627223E-2</v>
      </c>
      <c r="F553" s="26">
        <v>20.073976696596798</v>
      </c>
      <c r="G553" s="26">
        <v>10</v>
      </c>
      <c r="H553" s="21" t="s">
        <v>61</v>
      </c>
      <c r="I553" s="21" t="s">
        <v>1445</v>
      </c>
      <c r="J553" s="21" t="s">
        <v>2705</v>
      </c>
      <c r="K553" s="311">
        <v>0.8571428571428571</v>
      </c>
    </row>
    <row r="554" spans="1:11" x14ac:dyDescent="0.2">
      <c r="A554" s="21" t="s">
        <v>2195</v>
      </c>
      <c r="B554" s="21" t="s">
        <v>1981</v>
      </c>
      <c r="C554" s="21">
        <v>47770</v>
      </c>
      <c r="D554" s="21" t="s">
        <v>2027</v>
      </c>
      <c r="E554" s="28">
        <v>3.2582753326861613E-2</v>
      </c>
      <c r="F554" s="26">
        <v>50.018702115121414</v>
      </c>
      <c r="G554" s="26">
        <v>14.999999999999998</v>
      </c>
      <c r="H554" s="21" t="s">
        <v>61</v>
      </c>
      <c r="I554" s="21" t="s">
        <v>1445</v>
      </c>
      <c r="J554" s="21" t="s">
        <v>2705</v>
      </c>
      <c r="K554" s="311">
        <v>0.83333333333333337</v>
      </c>
    </row>
    <row r="555" spans="1:11" x14ac:dyDescent="0.2">
      <c r="A555" s="21" t="s">
        <v>2195</v>
      </c>
      <c r="B555" s="21" t="s">
        <v>1982</v>
      </c>
      <c r="C555" s="21">
        <v>56101</v>
      </c>
      <c r="D555" s="21" t="s">
        <v>2729</v>
      </c>
      <c r="E555" s="28">
        <v>3.1893442812034614E-2</v>
      </c>
      <c r="F555" s="26">
        <v>260.0339734849079</v>
      </c>
      <c r="G555" s="26">
        <v>30</v>
      </c>
      <c r="H555" s="21" t="s">
        <v>60</v>
      </c>
      <c r="I555" s="21" t="s">
        <v>1444</v>
      </c>
      <c r="J555" s="21" t="s">
        <v>2705</v>
      </c>
      <c r="K555" s="311">
        <v>0.62962962962962965</v>
      </c>
    </row>
    <row r="556" spans="1:11" x14ac:dyDescent="0.2">
      <c r="A556" s="21" t="s">
        <v>2195</v>
      </c>
      <c r="B556" s="21" t="s">
        <v>1981</v>
      </c>
      <c r="C556" s="21">
        <v>46450</v>
      </c>
      <c r="D556" s="21" t="s">
        <v>2053</v>
      </c>
      <c r="E556" s="28">
        <v>3.1235126850225524E-2</v>
      </c>
      <c r="F556" s="26">
        <v>25.030874303291657</v>
      </c>
      <c r="G556" s="26">
        <v>10</v>
      </c>
      <c r="H556" s="21" t="s">
        <v>61</v>
      </c>
      <c r="I556" s="21" t="s">
        <v>1445</v>
      </c>
      <c r="J556" s="21" t="s">
        <v>2705</v>
      </c>
      <c r="K556" s="311">
        <v>0.77777777777777779</v>
      </c>
    </row>
    <row r="557" spans="1:11" x14ac:dyDescent="0.2">
      <c r="A557" s="21" t="s">
        <v>2195</v>
      </c>
      <c r="B557" s="21" t="s">
        <v>1974</v>
      </c>
      <c r="C557" s="21">
        <v>73200</v>
      </c>
      <c r="D557" s="21" t="s">
        <v>2037</v>
      </c>
      <c r="E557" s="28">
        <v>3.122695803661963E-2</v>
      </c>
      <c r="F557" s="26">
        <v>25.037168875150861</v>
      </c>
      <c r="G557" s="26">
        <v>10</v>
      </c>
      <c r="H557" s="21" t="s">
        <v>50</v>
      </c>
      <c r="I557" s="21" t="s">
        <v>1434</v>
      </c>
      <c r="J557" s="21" t="s">
        <v>2704</v>
      </c>
      <c r="K557" s="311">
        <v>1</v>
      </c>
    </row>
    <row r="558" spans="1:11" x14ac:dyDescent="0.2">
      <c r="A558" s="21" t="s">
        <v>2195</v>
      </c>
      <c r="B558" s="21" t="s">
        <v>1995</v>
      </c>
      <c r="C558" s="21">
        <v>65300</v>
      </c>
      <c r="D558" s="21" t="s">
        <v>2099</v>
      </c>
      <c r="E558" s="28">
        <v>3.1222408699330888E-2</v>
      </c>
      <c r="F558" s="26">
        <v>25.040675764650302</v>
      </c>
      <c r="G558" s="26">
        <v>10</v>
      </c>
      <c r="H558" s="21" t="s">
        <v>59</v>
      </c>
      <c r="I558" s="21" t="s">
        <v>1443</v>
      </c>
      <c r="J558" s="21" t="s">
        <v>2704</v>
      </c>
      <c r="K558" s="311">
        <v>1</v>
      </c>
    </row>
    <row r="559" spans="1:11" x14ac:dyDescent="0.2">
      <c r="A559" s="21" t="s">
        <v>2195</v>
      </c>
      <c r="B559" s="21" t="s">
        <v>1977</v>
      </c>
      <c r="C559" s="21">
        <v>68320</v>
      </c>
      <c r="D559" s="21" t="s">
        <v>1993</v>
      </c>
      <c r="E559" s="28">
        <v>3.0651677955655571E-2</v>
      </c>
      <c r="F559" s="26">
        <v>370.08943252665296</v>
      </c>
      <c r="G559" s="26">
        <v>40</v>
      </c>
      <c r="H559" s="21" t="s">
        <v>54</v>
      </c>
      <c r="I559" s="21" t="s">
        <v>1438</v>
      </c>
      <c r="J559" s="21" t="s">
        <v>2705</v>
      </c>
      <c r="K559" s="311">
        <v>0.91666666666666663</v>
      </c>
    </row>
    <row r="560" spans="1:11" x14ac:dyDescent="0.2">
      <c r="A560" s="21" t="s">
        <v>2195</v>
      </c>
      <c r="B560" s="21" t="s">
        <v>2036</v>
      </c>
      <c r="C560" s="21">
        <v>18129</v>
      </c>
      <c r="D560" s="21" t="s">
        <v>2741</v>
      </c>
      <c r="E560" s="28">
        <v>3.0498929794644775E-2</v>
      </c>
      <c r="F560" s="26">
        <v>55.001677052959295</v>
      </c>
      <c r="G560" s="26">
        <v>15.000000000000002</v>
      </c>
      <c r="H560" s="21" t="s">
        <v>41</v>
      </c>
      <c r="I560" s="21" t="s">
        <v>1425</v>
      </c>
      <c r="J560" s="21" t="s">
        <v>2705</v>
      </c>
      <c r="K560" s="311">
        <v>0.92307692307692313</v>
      </c>
    </row>
    <row r="561" spans="1:11" x14ac:dyDescent="0.2">
      <c r="A561" s="16" t="s">
        <v>2195</v>
      </c>
      <c r="B561" s="16" t="s">
        <v>1992</v>
      </c>
      <c r="C561" s="16">
        <v>87300</v>
      </c>
      <c r="D561" s="16" t="s">
        <v>2044</v>
      </c>
      <c r="E561" s="89">
        <v>3.0480066181367609E-2</v>
      </c>
      <c r="F561" s="17">
        <v>55.032887962853707</v>
      </c>
      <c r="G561" s="17">
        <v>15</v>
      </c>
      <c r="H561" s="16" t="s">
        <v>54</v>
      </c>
      <c r="I561" s="16" t="s">
        <v>1438</v>
      </c>
      <c r="J561" s="16" t="s">
        <v>2705</v>
      </c>
      <c r="K561" s="79">
        <v>0.4</v>
      </c>
    </row>
    <row r="562" spans="1:11" x14ac:dyDescent="0.2">
      <c r="A562" s="90" t="s">
        <v>2196</v>
      </c>
      <c r="B562" s="90" t="s">
        <v>1981</v>
      </c>
      <c r="C562" s="90">
        <v>46690</v>
      </c>
      <c r="D562" s="90" t="s">
        <v>2054</v>
      </c>
      <c r="E562" s="91">
        <v>0.19437876887928038</v>
      </c>
      <c r="F562" s="97">
        <v>15.039128377562161</v>
      </c>
      <c r="G562" s="97">
        <v>15</v>
      </c>
      <c r="H562" s="90" t="s">
        <v>81</v>
      </c>
      <c r="I562" s="90" t="s">
        <v>1465</v>
      </c>
      <c r="J562" s="90" t="s">
        <v>2705</v>
      </c>
      <c r="K562" s="307">
        <v>0.8</v>
      </c>
    </row>
    <row r="563" spans="1:11" x14ac:dyDescent="0.2">
      <c r="A563" s="92" t="s">
        <v>2196</v>
      </c>
      <c r="B563" s="92" t="s">
        <v>1981</v>
      </c>
      <c r="C563" s="92">
        <v>47710</v>
      </c>
      <c r="D563" s="92" t="s">
        <v>1998</v>
      </c>
      <c r="E563" s="93">
        <v>0.16458547248068933</v>
      </c>
      <c r="F563" s="98">
        <v>35.060317077873307</v>
      </c>
      <c r="G563" s="98">
        <v>20</v>
      </c>
      <c r="H563" s="92" t="s">
        <v>77</v>
      </c>
      <c r="I563" s="92" t="s">
        <v>1461</v>
      </c>
      <c r="J563" s="92" t="s">
        <v>2705</v>
      </c>
      <c r="K563" s="308">
        <v>0.7</v>
      </c>
    </row>
    <row r="564" spans="1:11" x14ac:dyDescent="0.2">
      <c r="A564" s="92" t="s">
        <v>2196</v>
      </c>
      <c r="B564" s="92" t="s">
        <v>1974</v>
      </c>
      <c r="C564" s="92">
        <v>70229</v>
      </c>
      <c r="D564" s="92" t="s">
        <v>2725</v>
      </c>
      <c r="E564" s="93">
        <v>0.137419226960631</v>
      </c>
      <c r="F564" s="98">
        <v>610.02024788264714</v>
      </c>
      <c r="G564" s="98">
        <v>95</v>
      </c>
      <c r="H564" s="92" t="s">
        <v>64</v>
      </c>
      <c r="I564" s="92" t="s">
        <v>1448</v>
      </c>
      <c r="J564" s="92" t="s">
        <v>2704</v>
      </c>
      <c r="K564" s="308">
        <v>0.98360655737704916</v>
      </c>
    </row>
    <row r="565" spans="1:11" x14ac:dyDescent="0.2">
      <c r="A565" s="92" t="s">
        <v>2196</v>
      </c>
      <c r="B565" s="92" t="s">
        <v>1976</v>
      </c>
      <c r="C565" s="92">
        <v>77320</v>
      </c>
      <c r="D565" s="92" t="s">
        <v>2095</v>
      </c>
      <c r="E565" s="93">
        <v>0.12980833985439605</v>
      </c>
      <c r="F565" s="98">
        <v>10.009035914526184</v>
      </c>
      <c r="G565" s="98">
        <v>10</v>
      </c>
      <c r="H565" s="92" t="s">
        <v>71</v>
      </c>
      <c r="I565" s="92" t="s">
        <v>1455</v>
      </c>
      <c r="J565" s="92" t="s">
        <v>2705</v>
      </c>
      <c r="K565" s="308">
        <v>0.6</v>
      </c>
    </row>
    <row r="566" spans="1:11" x14ac:dyDescent="0.2">
      <c r="A566" s="92" t="s">
        <v>2196</v>
      </c>
      <c r="B566" s="92" t="s">
        <v>1981</v>
      </c>
      <c r="C566" s="92">
        <v>47721</v>
      </c>
      <c r="D566" s="92" t="s">
        <v>2047</v>
      </c>
      <c r="E566" s="93">
        <v>0.128761288887176</v>
      </c>
      <c r="F566" s="98">
        <v>10.089778939452845</v>
      </c>
      <c r="G566" s="98">
        <v>10</v>
      </c>
      <c r="H566" s="92" t="s">
        <v>77</v>
      </c>
      <c r="I566" s="92" t="s">
        <v>1461</v>
      </c>
      <c r="J566" s="92" t="s">
        <v>2705</v>
      </c>
      <c r="K566" s="308">
        <v>0.66666666666666663</v>
      </c>
    </row>
    <row r="567" spans="1:11" x14ac:dyDescent="0.2">
      <c r="A567" s="92" t="s">
        <v>2196</v>
      </c>
      <c r="B567" s="92" t="s">
        <v>1992</v>
      </c>
      <c r="C567" s="92">
        <v>87100</v>
      </c>
      <c r="D567" s="92" t="s">
        <v>2105</v>
      </c>
      <c r="E567" s="93">
        <v>0.12873540019926943</v>
      </c>
      <c r="F567" s="98">
        <v>10.091791778448661</v>
      </c>
      <c r="G567" s="98">
        <v>10</v>
      </c>
      <c r="H567" s="92" t="s">
        <v>88</v>
      </c>
      <c r="I567" s="92" t="s">
        <v>1472</v>
      </c>
      <c r="J567" s="92" t="s">
        <v>2705</v>
      </c>
      <c r="K567" s="308">
        <v>0.5</v>
      </c>
    </row>
    <row r="568" spans="1:11" x14ac:dyDescent="0.2">
      <c r="A568" s="92" t="s">
        <v>2196</v>
      </c>
      <c r="B568" s="92" t="s">
        <v>1981</v>
      </c>
      <c r="C568" s="92">
        <v>47789</v>
      </c>
      <c r="D568" s="92" t="s">
        <v>2740</v>
      </c>
      <c r="E568" s="93">
        <v>0.10418750213054619</v>
      </c>
      <c r="F568" s="98">
        <v>15.073954295505569</v>
      </c>
      <c r="G568" s="98">
        <v>10</v>
      </c>
      <c r="H568" s="92" t="s">
        <v>77</v>
      </c>
      <c r="I568" s="92" t="s">
        <v>1461</v>
      </c>
      <c r="J568" s="92" t="s">
        <v>2705</v>
      </c>
      <c r="K568" s="308">
        <v>0.83333333333333337</v>
      </c>
    </row>
    <row r="569" spans="1:11" x14ac:dyDescent="0.2">
      <c r="A569" s="92" t="s">
        <v>2196</v>
      </c>
      <c r="B569" s="92" t="s">
        <v>1982</v>
      </c>
      <c r="C569" s="92">
        <v>56101</v>
      </c>
      <c r="D569" s="92" t="s">
        <v>2729</v>
      </c>
      <c r="E569" s="93">
        <v>0.10201228115046795</v>
      </c>
      <c r="F569" s="98">
        <v>100.08899041067401</v>
      </c>
      <c r="G569" s="98">
        <v>20</v>
      </c>
      <c r="H569" s="92" t="s">
        <v>77</v>
      </c>
      <c r="I569" s="92" t="s">
        <v>1461</v>
      </c>
      <c r="J569" s="92" t="s">
        <v>2705</v>
      </c>
      <c r="K569" s="308">
        <v>0.76190476190476186</v>
      </c>
    </row>
    <row r="570" spans="1:11" x14ac:dyDescent="0.2">
      <c r="A570" s="92" t="s">
        <v>2196</v>
      </c>
      <c r="B570" s="92" t="s">
        <v>2003</v>
      </c>
      <c r="C570" s="92">
        <v>49410</v>
      </c>
      <c r="D570" s="92" t="s">
        <v>2002</v>
      </c>
      <c r="E570" s="93">
        <v>9.562198956318356E-2</v>
      </c>
      <c r="F570" s="98">
        <v>150.07552655939776</v>
      </c>
      <c r="G570" s="98">
        <v>30.000000000000004</v>
      </c>
      <c r="H570" s="92" t="s">
        <v>67</v>
      </c>
      <c r="I570" s="92" t="s">
        <v>1451</v>
      </c>
      <c r="J570" s="92" t="s">
        <v>2705</v>
      </c>
      <c r="K570" s="308">
        <v>0.83870967741935487</v>
      </c>
    </row>
    <row r="571" spans="1:11" x14ac:dyDescent="0.2">
      <c r="A571" s="92" t="s">
        <v>2196</v>
      </c>
      <c r="B571" s="92" t="s">
        <v>1995</v>
      </c>
      <c r="C571" s="92">
        <v>64191</v>
      </c>
      <c r="D571" s="92" t="s">
        <v>2021</v>
      </c>
      <c r="E571" s="93">
        <v>9.0550043801144217E-2</v>
      </c>
      <c r="F571" s="98">
        <v>20.046133461505018</v>
      </c>
      <c r="G571" s="98">
        <v>10</v>
      </c>
      <c r="H571" s="92" t="s">
        <v>77</v>
      </c>
      <c r="I571" s="92" t="s">
        <v>1461</v>
      </c>
      <c r="J571" s="92" t="s">
        <v>2704</v>
      </c>
      <c r="K571" s="308">
        <v>0.5</v>
      </c>
    </row>
    <row r="572" spans="1:11" x14ac:dyDescent="0.2">
      <c r="A572" s="92" t="s">
        <v>2196</v>
      </c>
      <c r="B572" s="92" t="s">
        <v>1974</v>
      </c>
      <c r="C572" s="92">
        <v>69102</v>
      </c>
      <c r="D572" s="92" t="s">
        <v>2000</v>
      </c>
      <c r="E572" s="93">
        <v>9.0433057462672758E-2</v>
      </c>
      <c r="F572" s="98">
        <v>20.071487622731119</v>
      </c>
      <c r="G572" s="98">
        <v>10</v>
      </c>
      <c r="H572" s="92" t="s">
        <v>77</v>
      </c>
      <c r="I572" s="92" t="s">
        <v>1461</v>
      </c>
      <c r="J572" s="92" t="s">
        <v>2704</v>
      </c>
      <c r="K572" s="308">
        <v>0.5714285714285714</v>
      </c>
    </row>
    <row r="573" spans="1:11" x14ac:dyDescent="0.2">
      <c r="A573" s="92" t="s">
        <v>2196</v>
      </c>
      <c r="B573" s="92" t="s">
        <v>1992</v>
      </c>
      <c r="C573" s="92">
        <v>88990</v>
      </c>
      <c r="D573" s="92" t="s">
        <v>2749</v>
      </c>
      <c r="E573" s="93">
        <v>8.8146823515486944E-2</v>
      </c>
      <c r="F573" s="98">
        <v>70.034820244330206</v>
      </c>
      <c r="G573" s="98">
        <v>15</v>
      </c>
      <c r="H573" s="92" t="s">
        <v>71</v>
      </c>
      <c r="I573" s="92" t="s">
        <v>1455</v>
      </c>
      <c r="J573" s="92" t="s">
        <v>2705</v>
      </c>
      <c r="K573" s="308">
        <v>0.6428571428571429</v>
      </c>
    </row>
    <row r="574" spans="1:11" x14ac:dyDescent="0.2">
      <c r="A574" s="92" t="s">
        <v>2196</v>
      </c>
      <c r="B574" s="92" t="s">
        <v>1981</v>
      </c>
      <c r="C574" s="92">
        <v>46730</v>
      </c>
      <c r="D574" s="92" t="s">
        <v>2040</v>
      </c>
      <c r="E574" s="93">
        <v>8.743264708584958E-2</v>
      </c>
      <c r="F574" s="98">
        <v>35.055605496044514</v>
      </c>
      <c r="G574" s="98">
        <v>10</v>
      </c>
      <c r="H574" s="92" t="s">
        <v>67</v>
      </c>
      <c r="I574" s="92" t="s">
        <v>1451</v>
      </c>
      <c r="J574" s="92" t="s">
        <v>2705</v>
      </c>
      <c r="K574" s="308">
        <v>0.5</v>
      </c>
    </row>
    <row r="575" spans="1:11" x14ac:dyDescent="0.2">
      <c r="A575" s="92" t="s">
        <v>2196</v>
      </c>
      <c r="B575" s="92" t="s">
        <v>1992</v>
      </c>
      <c r="C575" s="92">
        <v>86900</v>
      </c>
      <c r="D575" s="92" t="s">
        <v>1991</v>
      </c>
      <c r="E575" s="93">
        <v>8.2365708896908099E-2</v>
      </c>
      <c r="F575" s="98">
        <v>120.04863243878157</v>
      </c>
      <c r="G575" s="98">
        <v>25</v>
      </c>
      <c r="H575" s="92" t="s">
        <v>64</v>
      </c>
      <c r="I575" s="92" t="s">
        <v>1448</v>
      </c>
      <c r="J575" s="92" t="s">
        <v>2705</v>
      </c>
      <c r="K575" s="308">
        <v>0.875</v>
      </c>
    </row>
    <row r="576" spans="1:11" x14ac:dyDescent="0.2">
      <c r="A576" s="92" t="s">
        <v>2196</v>
      </c>
      <c r="B576" s="92" t="s">
        <v>1986</v>
      </c>
      <c r="C576" s="92">
        <v>96020</v>
      </c>
      <c r="D576" s="92" t="s">
        <v>1985</v>
      </c>
      <c r="E576" s="93">
        <v>7.6606888158968559E-2</v>
      </c>
      <c r="F576" s="98">
        <v>180.05667966422422</v>
      </c>
      <c r="G576" s="98">
        <v>25</v>
      </c>
      <c r="H576" s="92" t="s">
        <v>78</v>
      </c>
      <c r="I576" s="92" t="s">
        <v>1462</v>
      </c>
      <c r="J576" s="92" t="s">
        <v>2705</v>
      </c>
      <c r="K576" s="308">
        <v>0.91891891891891897</v>
      </c>
    </row>
    <row r="577" spans="1:11" x14ac:dyDescent="0.2">
      <c r="A577" s="92" t="s">
        <v>2196</v>
      </c>
      <c r="B577" s="92" t="s">
        <v>1974</v>
      </c>
      <c r="C577" s="92">
        <v>73110</v>
      </c>
      <c r="D577" s="92" t="s">
        <v>1990</v>
      </c>
      <c r="E577" s="93">
        <v>7.3915039613975955E-2</v>
      </c>
      <c r="F577" s="98">
        <v>30.089988698767712</v>
      </c>
      <c r="G577" s="98">
        <v>10</v>
      </c>
      <c r="H577" s="92" t="s">
        <v>89</v>
      </c>
      <c r="I577" s="92" t="s">
        <v>1473</v>
      </c>
      <c r="J577" s="92" t="s">
        <v>2704</v>
      </c>
      <c r="K577" s="308">
        <v>1</v>
      </c>
    </row>
    <row r="578" spans="1:11" x14ac:dyDescent="0.2">
      <c r="A578" s="92" t="s">
        <v>2196</v>
      </c>
      <c r="B578" s="92" t="s">
        <v>2036</v>
      </c>
      <c r="C578" s="92">
        <v>18129</v>
      </c>
      <c r="D578" s="92" t="s">
        <v>2741</v>
      </c>
      <c r="E578" s="93">
        <v>6.8130887012509106E-2</v>
      </c>
      <c r="F578" s="98">
        <v>35.059467340236367</v>
      </c>
      <c r="G578" s="98">
        <v>10</v>
      </c>
      <c r="H578" s="92" t="s">
        <v>81</v>
      </c>
      <c r="I578" s="92" t="s">
        <v>1465</v>
      </c>
      <c r="J578" s="92" t="s">
        <v>2705</v>
      </c>
      <c r="K578" s="308">
        <v>0.875</v>
      </c>
    </row>
    <row r="579" spans="1:11" x14ac:dyDescent="0.2">
      <c r="A579" s="92" t="s">
        <v>2196</v>
      </c>
      <c r="B579" s="92" t="s">
        <v>2005</v>
      </c>
      <c r="C579" s="92">
        <v>85100</v>
      </c>
      <c r="D579" s="92" t="s">
        <v>2067</v>
      </c>
      <c r="E579" s="93">
        <v>6.4956317443553485E-2</v>
      </c>
      <c r="F579" s="98">
        <v>5.0005318360974664</v>
      </c>
      <c r="G579" s="98">
        <v>5</v>
      </c>
      <c r="H579" s="92" t="s">
        <v>77</v>
      </c>
      <c r="I579" s="92" t="s">
        <v>1461</v>
      </c>
      <c r="J579" s="92" t="s">
        <v>2705</v>
      </c>
      <c r="K579" s="308">
        <v>0.66666666666666663</v>
      </c>
    </row>
    <row r="580" spans="1:11" x14ac:dyDescent="0.2">
      <c r="A580" s="92" t="s">
        <v>2196</v>
      </c>
      <c r="B580" s="92" t="s">
        <v>2036</v>
      </c>
      <c r="C580" s="92">
        <v>31090</v>
      </c>
      <c r="D580" s="92" t="s">
        <v>2085</v>
      </c>
      <c r="E580" s="93">
        <v>6.491232861812124E-2</v>
      </c>
      <c r="F580" s="98">
        <v>5.0038938947490337</v>
      </c>
      <c r="G580" s="98">
        <v>5</v>
      </c>
      <c r="H580" s="92" t="s">
        <v>81</v>
      </c>
      <c r="I580" s="92" t="s">
        <v>1465</v>
      </c>
      <c r="J580" s="92" t="s">
        <v>2705</v>
      </c>
      <c r="K580" s="308">
        <v>1</v>
      </c>
    </row>
    <row r="581" spans="1:11" x14ac:dyDescent="0.2">
      <c r="A581" s="94" t="s">
        <v>2196</v>
      </c>
      <c r="B581" s="94" t="s">
        <v>1995</v>
      </c>
      <c r="C581" s="94">
        <v>66220</v>
      </c>
      <c r="D581" s="94" t="s">
        <v>2045</v>
      </c>
      <c r="E581" s="95">
        <v>6.4868806623612205E-2</v>
      </c>
      <c r="F581" s="99">
        <v>5.0072247082129708</v>
      </c>
      <c r="G581" s="99">
        <v>5</v>
      </c>
      <c r="H581" s="94" t="s">
        <v>88</v>
      </c>
      <c r="I581" s="94" t="s">
        <v>1472</v>
      </c>
      <c r="J581" s="94" t="s">
        <v>2704</v>
      </c>
      <c r="K581" s="309">
        <v>1</v>
      </c>
    </row>
    <row r="582" spans="1:11" x14ac:dyDescent="0.2">
      <c r="A582" s="87" t="s">
        <v>2190</v>
      </c>
      <c r="B582" s="87" t="s">
        <v>2029</v>
      </c>
      <c r="C582" s="87">
        <v>35110</v>
      </c>
      <c r="D582" s="87" t="s">
        <v>2028</v>
      </c>
      <c r="E582" s="88">
        <v>0.53006949575518492</v>
      </c>
      <c r="F582" s="53">
        <v>100.01187031303053</v>
      </c>
      <c r="G582" s="53">
        <v>90</v>
      </c>
      <c r="H582" s="87" t="s">
        <v>782</v>
      </c>
      <c r="I582" s="87" t="s">
        <v>1263</v>
      </c>
      <c r="J582" s="87" t="s">
        <v>2705</v>
      </c>
      <c r="K582" s="310">
        <v>0.95238095238095233</v>
      </c>
    </row>
    <row r="583" spans="1:11" x14ac:dyDescent="0.2">
      <c r="A583" s="21" t="s">
        <v>2190</v>
      </c>
      <c r="B583" s="21" t="s">
        <v>1981</v>
      </c>
      <c r="C583" s="21">
        <v>47910</v>
      </c>
      <c r="D583" s="21" t="s">
        <v>1989</v>
      </c>
      <c r="E583" s="28">
        <v>0.32089065242738707</v>
      </c>
      <c r="F583" s="26">
        <v>235.04795336024299</v>
      </c>
      <c r="G583" s="26">
        <v>110</v>
      </c>
      <c r="H583" s="21" t="s">
        <v>787</v>
      </c>
      <c r="I583" s="21" t="s">
        <v>1268</v>
      </c>
      <c r="J583" s="21" t="s">
        <v>2705</v>
      </c>
      <c r="K583" s="311">
        <v>0.93478260869565222</v>
      </c>
    </row>
    <row r="584" spans="1:11" x14ac:dyDescent="0.2">
      <c r="A584" s="21" t="s">
        <v>2190</v>
      </c>
      <c r="B584" s="21" t="s">
        <v>1974</v>
      </c>
      <c r="C584" s="21">
        <v>70229</v>
      </c>
      <c r="D584" s="21" t="s">
        <v>2725</v>
      </c>
      <c r="E584" s="28">
        <v>0.28494010965721761</v>
      </c>
      <c r="F584" s="26">
        <v>1570.0923262889212</v>
      </c>
      <c r="G584" s="26">
        <v>270</v>
      </c>
      <c r="H584" s="21" t="s">
        <v>780</v>
      </c>
      <c r="I584" s="21" t="s">
        <v>1261</v>
      </c>
      <c r="J584" s="21" t="s">
        <v>2704</v>
      </c>
      <c r="K584" s="311">
        <v>0.93015873015873018</v>
      </c>
    </row>
    <row r="585" spans="1:11" x14ac:dyDescent="0.2">
      <c r="A585" s="21" t="s">
        <v>2190</v>
      </c>
      <c r="B585" s="21" t="s">
        <v>1977</v>
      </c>
      <c r="C585" s="21">
        <v>68209</v>
      </c>
      <c r="D585" s="21" t="s">
        <v>2726</v>
      </c>
      <c r="E585" s="28">
        <v>0.19621805994773239</v>
      </c>
      <c r="F585" s="26">
        <v>225.01371565121164</v>
      </c>
      <c r="G585" s="26">
        <v>70</v>
      </c>
      <c r="H585" s="21" t="s">
        <v>779</v>
      </c>
      <c r="I585" s="21" t="s">
        <v>1260</v>
      </c>
      <c r="J585" s="21" t="s">
        <v>2705</v>
      </c>
      <c r="K585" s="311">
        <v>0.91111111111111109</v>
      </c>
    </row>
    <row r="586" spans="1:11" x14ac:dyDescent="0.2">
      <c r="A586" s="21" t="s">
        <v>2190</v>
      </c>
      <c r="B586" s="21" t="s">
        <v>1992</v>
      </c>
      <c r="C586" s="21">
        <v>88990</v>
      </c>
      <c r="D586" s="21" t="s">
        <v>2749</v>
      </c>
      <c r="E586" s="28">
        <v>0.18313137316206496</v>
      </c>
      <c r="F586" s="26">
        <v>280.01099971226699</v>
      </c>
      <c r="G586" s="26">
        <v>80</v>
      </c>
      <c r="H586" s="21" t="s">
        <v>785</v>
      </c>
      <c r="I586" s="21" t="s">
        <v>1266</v>
      </c>
      <c r="J586" s="21" t="s">
        <v>2705</v>
      </c>
      <c r="K586" s="311">
        <v>0.68965517241379315</v>
      </c>
    </row>
    <row r="587" spans="1:11" x14ac:dyDescent="0.2">
      <c r="A587" s="21" t="s">
        <v>2190</v>
      </c>
      <c r="B587" s="21" t="s">
        <v>1976</v>
      </c>
      <c r="C587" s="21">
        <v>78200</v>
      </c>
      <c r="D587" s="21" t="s">
        <v>2007</v>
      </c>
      <c r="E587" s="28">
        <v>0.17827212696398603</v>
      </c>
      <c r="F587" s="26">
        <v>85.021256305331192</v>
      </c>
      <c r="G587" s="26">
        <v>45</v>
      </c>
      <c r="H587" s="21" t="s">
        <v>779</v>
      </c>
      <c r="I587" s="21" t="s">
        <v>1260</v>
      </c>
      <c r="J587" s="21" t="s">
        <v>2704</v>
      </c>
      <c r="K587" s="311">
        <v>0.56521739130434778</v>
      </c>
    </row>
    <row r="588" spans="1:11" x14ac:dyDescent="0.2">
      <c r="A588" s="21" t="s">
        <v>2190</v>
      </c>
      <c r="B588" s="21" t="s">
        <v>1974</v>
      </c>
      <c r="C588" s="21">
        <v>71111</v>
      </c>
      <c r="D588" s="21" t="s">
        <v>2001</v>
      </c>
      <c r="E588" s="28">
        <v>0.17232804221872822</v>
      </c>
      <c r="F588" s="26">
        <v>250.02116907079872</v>
      </c>
      <c r="G588" s="26">
        <v>70</v>
      </c>
      <c r="H588" s="21" t="s">
        <v>779</v>
      </c>
      <c r="I588" s="21" t="s">
        <v>1260</v>
      </c>
      <c r="J588" s="21" t="s">
        <v>2704</v>
      </c>
      <c r="K588" s="311">
        <v>0.78</v>
      </c>
    </row>
    <row r="589" spans="1:11" x14ac:dyDescent="0.2">
      <c r="A589" s="21" t="s">
        <v>2190</v>
      </c>
      <c r="B589" s="21" t="s">
        <v>1974</v>
      </c>
      <c r="C589" s="21">
        <v>70100</v>
      </c>
      <c r="D589" s="21" t="s">
        <v>2013</v>
      </c>
      <c r="E589" s="28">
        <v>0.1601862344797616</v>
      </c>
      <c r="F589" s="26">
        <v>70.0755140283391</v>
      </c>
      <c r="G589" s="26">
        <v>30</v>
      </c>
      <c r="H589" s="21" t="s">
        <v>779</v>
      </c>
      <c r="I589" s="21" t="s">
        <v>1260</v>
      </c>
      <c r="J589" s="21" t="s">
        <v>2704</v>
      </c>
      <c r="K589" s="311">
        <v>0.5714285714285714</v>
      </c>
    </row>
    <row r="590" spans="1:11" x14ac:dyDescent="0.2">
      <c r="A590" s="21" t="s">
        <v>2190</v>
      </c>
      <c r="B590" s="21" t="s">
        <v>1995</v>
      </c>
      <c r="C590" s="21">
        <v>64209</v>
      </c>
      <c r="D590" s="21" t="s">
        <v>2879</v>
      </c>
      <c r="E590" s="28">
        <v>0.15792106599769529</v>
      </c>
      <c r="F590" s="26">
        <v>45.08051285160861</v>
      </c>
      <c r="G590" s="26">
        <v>30</v>
      </c>
      <c r="H590" s="21" t="s">
        <v>779</v>
      </c>
      <c r="I590" s="21" t="s">
        <v>1260</v>
      </c>
      <c r="J590" s="21" t="s">
        <v>2704</v>
      </c>
      <c r="K590" s="311">
        <v>1</v>
      </c>
    </row>
    <row r="591" spans="1:11" x14ac:dyDescent="0.2">
      <c r="A591" s="21" t="s">
        <v>2190</v>
      </c>
      <c r="B591" s="21" t="s">
        <v>1982</v>
      </c>
      <c r="C591" s="21">
        <v>56101</v>
      </c>
      <c r="D591" s="21" t="s">
        <v>2729</v>
      </c>
      <c r="E591" s="28">
        <v>0.15616349271172442</v>
      </c>
      <c r="F591" s="26">
        <v>305.08843549560152</v>
      </c>
      <c r="G591" s="26">
        <v>80.000000000000014</v>
      </c>
      <c r="H591" s="21" t="s">
        <v>779</v>
      </c>
      <c r="I591" s="21" t="s">
        <v>1260</v>
      </c>
      <c r="J591" s="21" t="s">
        <v>2705</v>
      </c>
      <c r="K591" s="311">
        <v>0.46031746031746029</v>
      </c>
    </row>
    <row r="592" spans="1:11" x14ac:dyDescent="0.2">
      <c r="A592" s="21" t="s">
        <v>2190</v>
      </c>
      <c r="B592" s="21" t="s">
        <v>1974</v>
      </c>
      <c r="C592" s="21">
        <v>73110</v>
      </c>
      <c r="D592" s="21" t="s">
        <v>1990</v>
      </c>
      <c r="E592" s="28">
        <v>0.14894669254291831</v>
      </c>
      <c r="F592" s="26">
        <v>310.07250785054015</v>
      </c>
      <c r="G592" s="26">
        <v>80</v>
      </c>
      <c r="H592" s="21" t="s">
        <v>779</v>
      </c>
      <c r="I592" s="21" t="s">
        <v>1260</v>
      </c>
      <c r="J592" s="21" t="s">
        <v>2704</v>
      </c>
      <c r="K592" s="311">
        <v>0.79032258064516125</v>
      </c>
    </row>
    <row r="593" spans="1:11" x14ac:dyDescent="0.2">
      <c r="A593" s="21" t="s">
        <v>2190</v>
      </c>
      <c r="B593" s="21" t="s">
        <v>1976</v>
      </c>
      <c r="C593" s="21">
        <v>82990</v>
      </c>
      <c r="D593" s="21" t="s">
        <v>2727</v>
      </c>
      <c r="E593" s="28">
        <v>0.13873957922382754</v>
      </c>
      <c r="F593" s="26">
        <v>785.05969755398689</v>
      </c>
      <c r="G593" s="26">
        <v>124.99999999999999</v>
      </c>
      <c r="H593" s="21" t="s">
        <v>779</v>
      </c>
      <c r="I593" s="21" t="s">
        <v>1260</v>
      </c>
      <c r="J593" s="21" t="s">
        <v>2705</v>
      </c>
      <c r="K593" s="311">
        <v>0.91823899371069184</v>
      </c>
    </row>
    <row r="594" spans="1:11" x14ac:dyDescent="0.2">
      <c r="A594" s="21" t="s">
        <v>2190</v>
      </c>
      <c r="B594" s="21" t="s">
        <v>1975</v>
      </c>
      <c r="C594" s="21">
        <v>62012</v>
      </c>
      <c r="D594" s="21" t="s">
        <v>1979</v>
      </c>
      <c r="E594" s="28">
        <v>0.13776802728236398</v>
      </c>
      <c r="F594" s="26">
        <v>400.08831560314962</v>
      </c>
      <c r="G594" s="26">
        <v>90</v>
      </c>
      <c r="H594" s="21" t="s">
        <v>779</v>
      </c>
      <c r="I594" s="21" t="s">
        <v>1260</v>
      </c>
      <c r="J594" s="21" t="s">
        <v>2704</v>
      </c>
      <c r="K594" s="311">
        <v>0.87341772151898733</v>
      </c>
    </row>
    <row r="595" spans="1:11" x14ac:dyDescent="0.2">
      <c r="A595" s="21" t="s">
        <v>2190</v>
      </c>
      <c r="B595" s="21" t="s">
        <v>1976</v>
      </c>
      <c r="C595" s="21">
        <v>81100</v>
      </c>
      <c r="D595" s="21" t="s">
        <v>2020</v>
      </c>
      <c r="E595" s="28">
        <v>0.13372048986457361</v>
      </c>
      <c r="F595" s="26">
        <v>85.041381643671798</v>
      </c>
      <c r="G595" s="26">
        <v>40</v>
      </c>
      <c r="H595" s="21" t="s">
        <v>779</v>
      </c>
      <c r="I595" s="21" t="s">
        <v>1260</v>
      </c>
      <c r="J595" s="21" t="s">
        <v>2705</v>
      </c>
      <c r="K595" s="311">
        <v>0.82352941176470584</v>
      </c>
    </row>
    <row r="596" spans="1:11" x14ac:dyDescent="0.2">
      <c r="A596" s="21" t="s">
        <v>2190</v>
      </c>
      <c r="B596" s="21" t="s">
        <v>1978</v>
      </c>
      <c r="C596" s="21">
        <v>41100</v>
      </c>
      <c r="D596" s="21" t="s">
        <v>1980</v>
      </c>
      <c r="E596" s="28">
        <v>0.12614011093826422</v>
      </c>
      <c r="F596" s="26">
        <v>175.02994944811252</v>
      </c>
      <c r="G596" s="26">
        <v>45</v>
      </c>
      <c r="H596" s="21" t="s">
        <v>779</v>
      </c>
      <c r="I596" s="21" t="s">
        <v>1260</v>
      </c>
      <c r="J596" s="21" t="s">
        <v>2705</v>
      </c>
      <c r="K596" s="311">
        <v>0.94594594594594594</v>
      </c>
    </row>
    <row r="597" spans="1:11" x14ac:dyDescent="0.2">
      <c r="A597" s="21" t="s">
        <v>2190</v>
      </c>
      <c r="B597" s="21" t="s">
        <v>1976</v>
      </c>
      <c r="C597" s="21">
        <v>78109</v>
      </c>
      <c r="D597" s="21" t="s">
        <v>2747</v>
      </c>
      <c r="E597" s="28">
        <v>0.11556087084362819</v>
      </c>
      <c r="F597" s="26">
        <v>145.089607080344</v>
      </c>
      <c r="G597" s="26">
        <v>45</v>
      </c>
      <c r="H597" s="21" t="s">
        <v>779</v>
      </c>
      <c r="I597" s="21" t="s">
        <v>1260</v>
      </c>
      <c r="J597" s="21" t="s">
        <v>2704</v>
      </c>
      <c r="K597" s="311">
        <v>0.82352941176470584</v>
      </c>
    </row>
    <row r="598" spans="1:11" x14ac:dyDescent="0.2">
      <c r="A598" s="21" t="s">
        <v>2190</v>
      </c>
      <c r="B598" s="21" t="s">
        <v>1975</v>
      </c>
      <c r="C598" s="21">
        <v>62020</v>
      </c>
      <c r="D598" s="21" t="s">
        <v>2734</v>
      </c>
      <c r="E598" s="28">
        <v>0.11462107187918114</v>
      </c>
      <c r="F598" s="26">
        <v>1175.0095911640992</v>
      </c>
      <c r="G598" s="26">
        <v>160</v>
      </c>
      <c r="H598" s="21" t="s">
        <v>780</v>
      </c>
      <c r="I598" s="21" t="s">
        <v>1261</v>
      </c>
      <c r="J598" s="21" t="s">
        <v>2704</v>
      </c>
      <c r="K598" s="311">
        <v>0.93562231759656656</v>
      </c>
    </row>
    <row r="599" spans="1:11" x14ac:dyDescent="0.2">
      <c r="A599" s="21" t="s">
        <v>2190</v>
      </c>
      <c r="B599" s="21" t="s">
        <v>1977</v>
      </c>
      <c r="C599" s="21">
        <v>68320</v>
      </c>
      <c r="D599" s="21" t="s">
        <v>1993</v>
      </c>
      <c r="E599" s="28">
        <v>0.11318049915728345</v>
      </c>
      <c r="F599" s="26">
        <v>110.04670239045447</v>
      </c>
      <c r="G599" s="26">
        <v>35</v>
      </c>
      <c r="H599" s="21" t="s">
        <v>780</v>
      </c>
      <c r="I599" s="21" t="s">
        <v>1261</v>
      </c>
      <c r="J599" s="21" t="s">
        <v>2705</v>
      </c>
      <c r="K599" s="311">
        <v>0.88888888888888884</v>
      </c>
    </row>
    <row r="600" spans="1:11" x14ac:dyDescent="0.2">
      <c r="A600" s="21" t="s">
        <v>2190</v>
      </c>
      <c r="B600" s="21" t="s">
        <v>1974</v>
      </c>
      <c r="C600" s="21">
        <v>71129</v>
      </c>
      <c r="D600" s="21" t="s">
        <v>2752</v>
      </c>
      <c r="E600" s="28">
        <v>0.1062778722755591</v>
      </c>
      <c r="F600" s="26">
        <v>250.01098387552361</v>
      </c>
      <c r="G600" s="26">
        <v>55</v>
      </c>
      <c r="H600" s="21" t="s">
        <v>779</v>
      </c>
      <c r="I600" s="21" t="s">
        <v>1260</v>
      </c>
      <c r="J600" s="21" t="s">
        <v>2704</v>
      </c>
      <c r="K600" s="311">
        <v>0.78846153846153844</v>
      </c>
    </row>
    <row r="601" spans="1:11" x14ac:dyDescent="0.2">
      <c r="A601" s="16" t="s">
        <v>2190</v>
      </c>
      <c r="B601" s="16" t="s">
        <v>1974</v>
      </c>
      <c r="C601" s="16">
        <v>70210</v>
      </c>
      <c r="D601" s="16" t="s">
        <v>2765</v>
      </c>
      <c r="E601" s="89">
        <v>9.9983500829816011E-2</v>
      </c>
      <c r="F601" s="17">
        <v>100.04967736345141</v>
      </c>
      <c r="G601" s="17">
        <v>35</v>
      </c>
      <c r="H601" s="16" t="s">
        <v>779</v>
      </c>
      <c r="I601" s="16" t="s">
        <v>1260</v>
      </c>
      <c r="J601" s="16" t="s">
        <v>2704</v>
      </c>
      <c r="K601" s="79">
        <v>0.78260869565217395</v>
      </c>
    </row>
    <row r="602" spans="1:11" x14ac:dyDescent="0.2">
      <c r="A602" s="90" t="s">
        <v>2203</v>
      </c>
      <c r="B602" s="90" t="s">
        <v>1974</v>
      </c>
      <c r="C602" s="90">
        <v>71129</v>
      </c>
      <c r="D602" s="90" t="s">
        <v>2752</v>
      </c>
      <c r="E602" s="91">
        <v>0.64112817413053635</v>
      </c>
      <c r="F602" s="97">
        <v>375.07851668145679</v>
      </c>
      <c r="G602" s="97">
        <v>180</v>
      </c>
      <c r="H602" s="90" t="s">
        <v>424</v>
      </c>
      <c r="I602" s="90" t="s">
        <v>1707</v>
      </c>
      <c r="J602" s="90" t="s">
        <v>2704</v>
      </c>
      <c r="K602" s="307">
        <v>0.98648648648648651</v>
      </c>
    </row>
    <row r="603" spans="1:11" x14ac:dyDescent="0.2">
      <c r="A603" s="92" t="s">
        <v>2203</v>
      </c>
      <c r="B603" s="92" t="s">
        <v>1981</v>
      </c>
      <c r="C603" s="92">
        <v>46310</v>
      </c>
      <c r="D603" s="92" t="s">
        <v>2069</v>
      </c>
      <c r="E603" s="93">
        <v>0.13206099291198978</v>
      </c>
      <c r="F603" s="98">
        <v>25.000693849128638</v>
      </c>
      <c r="G603" s="98">
        <v>20</v>
      </c>
      <c r="H603" s="92" t="s">
        <v>418</v>
      </c>
      <c r="I603" s="92" t="s">
        <v>1701</v>
      </c>
      <c r="J603" s="92" t="s">
        <v>2705</v>
      </c>
      <c r="K603" s="308">
        <v>1</v>
      </c>
    </row>
    <row r="604" spans="1:11" x14ac:dyDescent="0.2">
      <c r="A604" s="92" t="s">
        <v>2203</v>
      </c>
      <c r="B604" s="92" t="s">
        <v>2036</v>
      </c>
      <c r="C604" s="92">
        <v>25620</v>
      </c>
      <c r="D604" s="92" t="s">
        <v>2056</v>
      </c>
      <c r="E604" s="93">
        <v>0.13205942955113747</v>
      </c>
      <c r="F604" s="98">
        <v>25.00098981516588</v>
      </c>
      <c r="G604" s="98">
        <v>20</v>
      </c>
      <c r="H604" s="92" t="s">
        <v>424</v>
      </c>
      <c r="I604" s="92" t="s">
        <v>1707</v>
      </c>
      <c r="J604" s="92" t="s">
        <v>2705</v>
      </c>
      <c r="K604" s="308">
        <v>1</v>
      </c>
    </row>
    <row r="605" spans="1:11" x14ac:dyDescent="0.2">
      <c r="A605" s="92" t="s">
        <v>2203</v>
      </c>
      <c r="B605" s="92" t="s">
        <v>1974</v>
      </c>
      <c r="C605" s="92">
        <v>71121</v>
      </c>
      <c r="D605" s="92" t="s">
        <v>2038</v>
      </c>
      <c r="E605" s="93">
        <v>0.13184896287651993</v>
      </c>
      <c r="F605" s="98">
        <v>40.065437071921814</v>
      </c>
      <c r="G605" s="98">
        <v>25</v>
      </c>
      <c r="H605" s="92" t="s">
        <v>424</v>
      </c>
      <c r="I605" s="92" t="s">
        <v>1707</v>
      </c>
      <c r="J605" s="92" t="s">
        <v>2704</v>
      </c>
      <c r="K605" s="308">
        <v>1</v>
      </c>
    </row>
    <row r="606" spans="1:11" x14ac:dyDescent="0.2">
      <c r="A606" s="92" t="s">
        <v>2203</v>
      </c>
      <c r="B606" s="92" t="s">
        <v>1977</v>
      </c>
      <c r="C606" s="92">
        <v>68209</v>
      </c>
      <c r="D606" s="92" t="s">
        <v>2726</v>
      </c>
      <c r="E606" s="93">
        <v>0.11372349237945752</v>
      </c>
      <c r="F606" s="98">
        <v>430.03224069022139</v>
      </c>
      <c r="G606" s="98">
        <v>55</v>
      </c>
      <c r="H606" s="92" t="s">
        <v>418</v>
      </c>
      <c r="I606" s="92" t="s">
        <v>1701</v>
      </c>
      <c r="J606" s="92" t="s">
        <v>2705</v>
      </c>
      <c r="K606" s="308">
        <v>0.9642857142857143</v>
      </c>
    </row>
    <row r="607" spans="1:11" x14ac:dyDescent="0.2">
      <c r="A607" s="92" t="s">
        <v>2203</v>
      </c>
      <c r="B607" s="92" t="s">
        <v>1978</v>
      </c>
      <c r="C607" s="92">
        <v>41100</v>
      </c>
      <c r="D607" s="92" t="s">
        <v>1980</v>
      </c>
      <c r="E607" s="93">
        <v>0.10753404943065469</v>
      </c>
      <c r="F607" s="98">
        <v>355.07845465746357</v>
      </c>
      <c r="G607" s="98">
        <v>55</v>
      </c>
      <c r="H607" s="92" t="s">
        <v>418</v>
      </c>
      <c r="I607" s="92" t="s">
        <v>1701</v>
      </c>
      <c r="J607" s="92" t="s">
        <v>2705</v>
      </c>
      <c r="K607" s="308">
        <v>0.98550724637681164</v>
      </c>
    </row>
    <row r="608" spans="1:11" x14ac:dyDescent="0.2">
      <c r="A608" s="92" t="s">
        <v>2203</v>
      </c>
      <c r="B608" s="92" t="s">
        <v>1976</v>
      </c>
      <c r="C608" s="92">
        <v>82990</v>
      </c>
      <c r="D608" s="92" t="s">
        <v>2727</v>
      </c>
      <c r="E608" s="93">
        <v>0.10395011274232133</v>
      </c>
      <c r="F608" s="98">
        <v>625.08035418352347</v>
      </c>
      <c r="G608" s="98">
        <v>90</v>
      </c>
      <c r="H608" s="92" t="s">
        <v>424</v>
      </c>
      <c r="I608" s="92" t="s">
        <v>1707</v>
      </c>
      <c r="J608" s="92" t="s">
        <v>2705</v>
      </c>
      <c r="K608" s="308">
        <v>0.97540983606557374</v>
      </c>
    </row>
    <row r="609" spans="1:11" x14ac:dyDescent="0.2">
      <c r="A609" s="92" t="s">
        <v>2203</v>
      </c>
      <c r="B609" s="92" t="s">
        <v>1975</v>
      </c>
      <c r="C609" s="92">
        <v>62020</v>
      </c>
      <c r="D609" s="92" t="s">
        <v>2734</v>
      </c>
      <c r="E609" s="93">
        <v>9.9163685687306907E-2</v>
      </c>
      <c r="F609" s="98">
        <v>1465.0315827884069</v>
      </c>
      <c r="G609" s="98">
        <v>120</v>
      </c>
      <c r="H609" s="92" t="s">
        <v>438</v>
      </c>
      <c r="I609" s="92" t="s">
        <v>1721</v>
      </c>
      <c r="J609" s="92" t="s">
        <v>2704</v>
      </c>
      <c r="K609" s="308">
        <v>0.98634812286689422</v>
      </c>
    </row>
    <row r="610" spans="1:11" x14ac:dyDescent="0.2">
      <c r="A610" s="92" t="s">
        <v>2203</v>
      </c>
      <c r="B610" s="92" t="s">
        <v>1981</v>
      </c>
      <c r="C610" s="92">
        <v>45200</v>
      </c>
      <c r="D610" s="92" t="s">
        <v>1999</v>
      </c>
      <c r="E610" s="93">
        <v>9.6185589700874569E-2</v>
      </c>
      <c r="F610" s="98">
        <v>180.04952359102145</v>
      </c>
      <c r="G610" s="98">
        <v>45</v>
      </c>
      <c r="H610" s="92" t="s">
        <v>424</v>
      </c>
      <c r="I610" s="92" t="s">
        <v>1707</v>
      </c>
      <c r="J610" s="92" t="s">
        <v>2705</v>
      </c>
      <c r="K610" s="308">
        <v>0.94594594594594594</v>
      </c>
    </row>
    <row r="611" spans="1:11" x14ac:dyDescent="0.2">
      <c r="A611" s="92" t="s">
        <v>2203</v>
      </c>
      <c r="B611" s="92" t="s">
        <v>1982</v>
      </c>
      <c r="C611" s="92">
        <v>55100</v>
      </c>
      <c r="D611" s="92" t="s">
        <v>2019</v>
      </c>
      <c r="E611" s="93">
        <v>8.3046533337592418E-2</v>
      </c>
      <c r="F611" s="98">
        <v>25.001335768540013</v>
      </c>
      <c r="G611" s="98">
        <v>15</v>
      </c>
      <c r="H611" s="92" t="s">
        <v>438</v>
      </c>
      <c r="I611" s="92" t="s">
        <v>1721</v>
      </c>
      <c r="J611" s="92" t="s">
        <v>2705</v>
      </c>
      <c r="K611" s="308">
        <v>0.625</v>
      </c>
    </row>
    <row r="612" spans="1:11" x14ac:dyDescent="0.2">
      <c r="A612" s="92" t="s">
        <v>2203</v>
      </c>
      <c r="B612" s="92" t="s">
        <v>1974</v>
      </c>
      <c r="C612" s="92">
        <v>69201</v>
      </c>
      <c r="D612" s="92" t="s">
        <v>2760</v>
      </c>
      <c r="E612" s="93">
        <v>8.1921375789288597E-2</v>
      </c>
      <c r="F612" s="98">
        <v>585.08907462553327</v>
      </c>
      <c r="G612" s="98">
        <v>80</v>
      </c>
      <c r="H612" s="92" t="s">
        <v>438</v>
      </c>
      <c r="I612" s="92" t="s">
        <v>1721</v>
      </c>
      <c r="J612" s="92" t="s">
        <v>2704</v>
      </c>
      <c r="K612" s="308">
        <v>0.94067796610169496</v>
      </c>
    </row>
    <row r="613" spans="1:11" x14ac:dyDescent="0.2">
      <c r="A613" s="92" t="s">
        <v>2203</v>
      </c>
      <c r="B613" s="92" t="s">
        <v>1974</v>
      </c>
      <c r="C613" s="92">
        <v>69101</v>
      </c>
      <c r="D613" s="92" t="s">
        <v>1984</v>
      </c>
      <c r="E613" s="93">
        <v>7.8205597728681825E-2</v>
      </c>
      <c r="F613" s="98">
        <v>10.097294683008062</v>
      </c>
      <c r="G613" s="98">
        <v>10</v>
      </c>
      <c r="H613" s="92" t="s">
        <v>443</v>
      </c>
      <c r="I613" s="92" t="s">
        <v>1726</v>
      </c>
      <c r="J613" s="92" t="s">
        <v>2704</v>
      </c>
      <c r="K613" s="308">
        <v>1</v>
      </c>
    </row>
    <row r="614" spans="1:11" x14ac:dyDescent="0.2">
      <c r="A614" s="92" t="s">
        <v>2203</v>
      </c>
      <c r="B614" s="92" t="s">
        <v>1976</v>
      </c>
      <c r="C614" s="92">
        <v>78200</v>
      </c>
      <c r="D614" s="92" t="s">
        <v>2007</v>
      </c>
      <c r="E614" s="93">
        <v>7.4796930967581929E-2</v>
      </c>
      <c r="F614" s="98">
        <v>75.085322701063987</v>
      </c>
      <c r="G614" s="98">
        <v>25</v>
      </c>
      <c r="H614" s="92" t="s">
        <v>438</v>
      </c>
      <c r="I614" s="92" t="s">
        <v>1721</v>
      </c>
      <c r="J614" s="92" t="s">
        <v>2704</v>
      </c>
      <c r="K614" s="308">
        <v>0.6875</v>
      </c>
    </row>
    <row r="615" spans="1:11" x14ac:dyDescent="0.2">
      <c r="A615" s="92" t="s">
        <v>2203</v>
      </c>
      <c r="B615" s="92" t="s">
        <v>1974</v>
      </c>
      <c r="C615" s="92">
        <v>70229</v>
      </c>
      <c r="D615" s="92" t="s">
        <v>2725</v>
      </c>
      <c r="E615" s="93">
        <v>6.6342300244222038E-2</v>
      </c>
      <c r="F615" s="98">
        <v>1105.0189683577703</v>
      </c>
      <c r="G615" s="98">
        <v>90</v>
      </c>
      <c r="H615" s="92" t="s">
        <v>438</v>
      </c>
      <c r="I615" s="92" t="s">
        <v>1721</v>
      </c>
      <c r="J615" s="92" t="s">
        <v>2704</v>
      </c>
      <c r="K615" s="308">
        <v>0.99095022624434392</v>
      </c>
    </row>
    <row r="616" spans="1:11" x14ac:dyDescent="0.2">
      <c r="A616" s="92" t="s">
        <v>2203</v>
      </c>
      <c r="B616" s="92" t="s">
        <v>1981</v>
      </c>
      <c r="C616" s="92">
        <v>47710</v>
      </c>
      <c r="D616" s="92" t="s">
        <v>1998</v>
      </c>
      <c r="E616" s="93">
        <v>6.524409708486692E-2</v>
      </c>
      <c r="F616" s="98">
        <v>60.098846936571839</v>
      </c>
      <c r="G616" s="98">
        <v>15</v>
      </c>
      <c r="H616" s="92" t="s">
        <v>435</v>
      </c>
      <c r="I616" s="92" t="s">
        <v>1718</v>
      </c>
      <c r="J616" s="92" t="s">
        <v>2705</v>
      </c>
      <c r="K616" s="308">
        <v>0.7857142857142857</v>
      </c>
    </row>
    <row r="617" spans="1:11" x14ac:dyDescent="0.2">
      <c r="A617" s="92" t="s">
        <v>2203</v>
      </c>
      <c r="B617" s="92" t="s">
        <v>1976</v>
      </c>
      <c r="C617" s="92">
        <v>79120</v>
      </c>
      <c r="D617" s="92" t="s">
        <v>2072</v>
      </c>
      <c r="E617" s="93">
        <v>6.3762468307140385E-2</v>
      </c>
      <c r="F617" s="98">
        <v>15.053548062433427</v>
      </c>
      <c r="G617" s="98">
        <v>10</v>
      </c>
      <c r="H617" s="92" t="s">
        <v>438</v>
      </c>
      <c r="I617" s="92" t="s">
        <v>1721</v>
      </c>
      <c r="J617" s="92" t="s">
        <v>2705</v>
      </c>
      <c r="K617" s="308">
        <v>0.6</v>
      </c>
    </row>
    <row r="618" spans="1:11" x14ac:dyDescent="0.2">
      <c r="A618" s="92" t="s">
        <v>2203</v>
      </c>
      <c r="B618" s="92" t="s">
        <v>1992</v>
      </c>
      <c r="C618" s="92">
        <v>87900</v>
      </c>
      <c r="D618" s="92" t="s">
        <v>2223</v>
      </c>
      <c r="E618" s="93">
        <v>6.3663498826530288E-2</v>
      </c>
      <c r="F618" s="98">
        <v>15.076949883893754</v>
      </c>
      <c r="G618" s="98">
        <v>10</v>
      </c>
      <c r="H618" s="92" t="s">
        <v>435</v>
      </c>
      <c r="I618" s="92" t="s">
        <v>1718</v>
      </c>
      <c r="J618" s="92" t="s">
        <v>2705</v>
      </c>
      <c r="K618" s="308">
        <v>0.42857142857142855</v>
      </c>
    </row>
    <row r="619" spans="1:11" x14ac:dyDescent="0.2">
      <c r="A619" s="92" t="s">
        <v>2203</v>
      </c>
      <c r="B619" s="92" t="s">
        <v>1995</v>
      </c>
      <c r="C619" s="92">
        <v>64191</v>
      </c>
      <c r="D619" s="92" t="s">
        <v>2021</v>
      </c>
      <c r="E619" s="93">
        <v>6.0519574497367702E-2</v>
      </c>
      <c r="F619" s="98">
        <v>40.044143921131372</v>
      </c>
      <c r="G619" s="98">
        <v>15</v>
      </c>
      <c r="H619" s="92" t="s">
        <v>438</v>
      </c>
      <c r="I619" s="92" t="s">
        <v>1721</v>
      </c>
      <c r="J619" s="92" t="s">
        <v>2704</v>
      </c>
      <c r="K619" s="308">
        <v>0.5</v>
      </c>
    </row>
    <row r="620" spans="1:11" x14ac:dyDescent="0.2">
      <c r="A620" s="92" t="s">
        <v>2203</v>
      </c>
      <c r="B620" s="92" t="s">
        <v>1982</v>
      </c>
      <c r="C620" s="92">
        <v>56102</v>
      </c>
      <c r="D620" s="92" t="s">
        <v>2733</v>
      </c>
      <c r="E620" s="93">
        <v>5.9195765594800803E-2</v>
      </c>
      <c r="F620" s="98">
        <v>120.05900462194192</v>
      </c>
      <c r="G620" s="98">
        <v>20</v>
      </c>
      <c r="H620" s="92" t="s">
        <v>435</v>
      </c>
      <c r="I620" s="92" t="s">
        <v>1718</v>
      </c>
      <c r="J620" s="92" t="s">
        <v>2705</v>
      </c>
      <c r="K620" s="308">
        <v>0.80769230769230771</v>
      </c>
    </row>
    <row r="621" spans="1:11" x14ac:dyDescent="0.2">
      <c r="A621" s="94" t="s">
        <v>2203</v>
      </c>
      <c r="B621" s="94" t="s">
        <v>1981</v>
      </c>
      <c r="C621" s="94">
        <v>47190</v>
      </c>
      <c r="D621" s="94" t="s">
        <v>2016</v>
      </c>
      <c r="E621" s="95">
        <v>5.4611529921414353E-2</v>
      </c>
      <c r="F621" s="99">
        <v>35.027315818288749</v>
      </c>
      <c r="G621" s="99">
        <v>10</v>
      </c>
      <c r="H621" s="94" t="s">
        <v>435</v>
      </c>
      <c r="I621" s="94" t="s">
        <v>1718</v>
      </c>
      <c r="J621" s="94" t="s">
        <v>2705</v>
      </c>
      <c r="K621" s="309">
        <v>0.7</v>
      </c>
    </row>
    <row r="622" spans="1:11" x14ac:dyDescent="0.2">
      <c r="A622" s="1" t="s">
        <v>2210</v>
      </c>
      <c r="B622" s="1" t="s">
        <v>1981</v>
      </c>
      <c r="C622" s="322">
        <v>47710</v>
      </c>
      <c r="D622" s="1" t="s">
        <v>1998</v>
      </c>
      <c r="E622" s="113">
        <v>0.12728156190820025</v>
      </c>
      <c r="F622" s="1">
        <v>80.019632953327218</v>
      </c>
      <c r="G622" s="1">
        <v>35</v>
      </c>
      <c r="H622" s="1" t="s">
        <v>762</v>
      </c>
      <c r="I622" s="1" t="s">
        <v>1904</v>
      </c>
      <c r="J622" s="1" t="s">
        <v>2705</v>
      </c>
      <c r="K622" s="9">
        <v>0.70588235294117652</v>
      </c>
    </row>
    <row r="623" spans="1:11" x14ac:dyDescent="0.2">
      <c r="A623" s="1" t="s">
        <v>2210</v>
      </c>
      <c r="B623" s="1" t="s">
        <v>1982</v>
      </c>
      <c r="C623" s="323">
        <v>56101</v>
      </c>
      <c r="D623" s="1" t="s">
        <v>2729</v>
      </c>
      <c r="E623" s="113">
        <v>8.6325320516485324E-2</v>
      </c>
      <c r="F623" s="1">
        <v>195.00683058032456</v>
      </c>
      <c r="G623" s="1">
        <v>35</v>
      </c>
      <c r="H623" s="1" t="s">
        <v>762</v>
      </c>
      <c r="I623" s="1" t="s">
        <v>1904</v>
      </c>
      <c r="J623" s="1" t="s">
        <v>2705</v>
      </c>
      <c r="K623" s="9">
        <v>0.5641025641025641</v>
      </c>
    </row>
    <row r="624" spans="1:11" x14ac:dyDescent="0.2">
      <c r="A624" s="1" t="s">
        <v>2210</v>
      </c>
      <c r="B624" s="1" t="s">
        <v>1981</v>
      </c>
      <c r="C624" s="323">
        <v>47721</v>
      </c>
      <c r="D624" s="1" t="s">
        <v>2047</v>
      </c>
      <c r="E624" s="113">
        <v>8.1562800524402471E-2</v>
      </c>
      <c r="F624" s="1">
        <v>10.011073557560666</v>
      </c>
      <c r="G624" s="1">
        <v>10</v>
      </c>
      <c r="H624" s="1" t="s">
        <v>762</v>
      </c>
      <c r="I624" s="1" t="s">
        <v>1904</v>
      </c>
      <c r="J624" s="1" t="s">
        <v>2705</v>
      </c>
      <c r="K624" s="9">
        <v>0.5</v>
      </c>
    </row>
    <row r="625" spans="1:11" x14ac:dyDescent="0.2">
      <c r="A625" s="1" t="s">
        <v>2210</v>
      </c>
      <c r="B625" s="1" t="s">
        <v>1981</v>
      </c>
      <c r="C625" s="323">
        <v>47750</v>
      </c>
      <c r="D625" s="1" t="s">
        <v>2043</v>
      </c>
      <c r="E625" s="113">
        <v>8.1323965197448805E-2</v>
      </c>
      <c r="F625" s="1">
        <v>10.040132785684897</v>
      </c>
      <c r="G625" s="1">
        <v>10</v>
      </c>
      <c r="H625" s="1" t="s">
        <v>762</v>
      </c>
      <c r="I625" s="1" t="s">
        <v>1904</v>
      </c>
      <c r="J625" s="1" t="s">
        <v>2705</v>
      </c>
      <c r="K625" s="9">
        <v>0.75</v>
      </c>
    </row>
    <row r="626" spans="1:11" x14ac:dyDescent="0.2">
      <c r="A626" s="1" t="s">
        <v>2210</v>
      </c>
      <c r="B626" s="1" t="s">
        <v>1981</v>
      </c>
      <c r="C626" s="323">
        <v>47770</v>
      </c>
      <c r="D626" s="1" t="s">
        <v>2027</v>
      </c>
      <c r="E626" s="113">
        <v>6.4976630473808486E-2</v>
      </c>
      <c r="F626" s="1">
        <v>15.059127614279099</v>
      </c>
      <c r="G626" s="1">
        <v>10</v>
      </c>
      <c r="H626" s="1" t="s">
        <v>762</v>
      </c>
      <c r="I626" s="1" t="s">
        <v>1904</v>
      </c>
      <c r="J626" s="1" t="s">
        <v>2705</v>
      </c>
      <c r="K626" s="9">
        <v>0.8</v>
      </c>
    </row>
    <row r="627" spans="1:11" x14ac:dyDescent="0.2">
      <c r="A627" s="1" t="s">
        <v>2210</v>
      </c>
      <c r="B627" s="1" t="s">
        <v>1981</v>
      </c>
      <c r="C627" s="323">
        <v>46450</v>
      </c>
      <c r="D627" s="1" t="s">
        <v>2053</v>
      </c>
      <c r="E627" s="113">
        <v>6.4906633908151032E-2</v>
      </c>
      <c r="F627" s="1">
        <v>15.075015901717302</v>
      </c>
      <c r="G627" s="1">
        <v>10</v>
      </c>
      <c r="H627" s="1" t="s">
        <v>762</v>
      </c>
      <c r="I627" s="1" t="s">
        <v>1904</v>
      </c>
      <c r="J627" s="1" t="s">
        <v>2705</v>
      </c>
      <c r="K627" s="9">
        <v>1</v>
      </c>
    </row>
    <row r="628" spans="1:11" x14ac:dyDescent="0.2">
      <c r="A628" s="1" t="s">
        <v>2210</v>
      </c>
      <c r="B628" s="1" t="s">
        <v>1982</v>
      </c>
      <c r="C628" s="323">
        <v>55100</v>
      </c>
      <c r="D628" s="1" t="s">
        <v>2019</v>
      </c>
      <c r="E628" s="113">
        <v>5.5880337940412604E-2</v>
      </c>
      <c r="F628" s="1">
        <v>20.033798442149685</v>
      </c>
      <c r="G628" s="1">
        <v>10</v>
      </c>
      <c r="H628" s="1" t="s">
        <v>762</v>
      </c>
      <c r="I628" s="1" t="s">
        <v>1904</v>
      </c>
      <c r="J628" s="1" t="s">
        <v>2705</v>
      </c>
      <c r="K628" s="9">
        <v>0.14285714285714285</v>
      </c>
    </row>
    <row r="629" spans="1:11" x14ac:dyDescent="0.2">
      <c r="A629" s="1" t="s">
        <v>2210</v>
      </c>
      <c r="B629" s="1" t="s">
        <v>1995</v>
      </c>
      <c r="C629" s="323">
        <v>64191</v>
      </c>
      <c r="D629" s="1" t="s">
        <v>2021</v>
      </c>
      <c r="E629" s="113">
        <v>4.9536741946818515E-2</v>
      </c>
      <c r="F629" s="1">
        <v>25.020698138199254</v>
      </c>
      <c r="G629" s="1">
        <v>10</v>
      </c>
      <c r="H629" s="1" t="s">
        <v>762</v>
      </c>
      <c r="I629" s="1" t="s">
        <v>1904</v>
      </c>
      <c r="J629" s="1" t="s">
        <v>2704</v>
      </c>
      <c r="K629" s="9">
        <v>0.66666666666666663</v>
      </c>
    </row>
    <row r="630" spans="1:11" x14ac:dyDescent="0.2">
      <c r="A630" s="1" t="s">
        <v>2210</v>
      </c>
      <c r="B630" s="1" t="s">
        <v>1974</v>
      </c>
      <c r="C630" s="323">
        <v>70100</v>
      </c>
      <c r="D630" s="1" t="s">
        <v>2013</v>
      </c>
      <c r="E630" s="113">
        <v>4.7547486578340986E-2</v>
      </c>
      <c r="F630" s="1">
        <v>40.008018010579974</v>
      </c>
      <c r="G630" s="1">
        <v>10</v>
      </c>
      <c r="H630" s="1" t="s">
        <v>762</v>
      </c>
      <c r="I630" s="1" t="s">
        <v>1904</v>
      </c>
      <c r="J630" s="1" t="s">
        <v>2704</v>
      </c>
      <c r="K630" s="9">
        <v>0.6</v>
      </c>
    </row>
    <row r="631" spans="1:11" x14ac:dyDescent="0.2">
      <c r="A631" s="1" t="s">
        <v>2210</v>
      </c>
      <c r="B631" s="1" t="s">
        <v>1982</v>
      </c>
      <c r="C631" s="323">
        <v>56302</v>
      </c>
      <c r="D631" s="1" t="s">
        <v>2006</v>
      </c>
      <c r="E631" s="113">
        <v>4.3041936974100442E-2</v>
      </c>
      <c r="F631" s="1">
        <v>115.01267593845674</v>
      </c>
      <c r="G631" s="1">
        <v>25</v>
      </c>
      <c r="H631" s="1" t="s">
        <v>762</v>
      </c>
      <c r="I631" s="1" t="s">
        <v>1904</v>
      </c>
      <c r="J631" s="1" t="s">
        <v>2705</v>
      </c>
      <c r="K631" s="9">
        <v>0.34782608695652173</v>
      </c>
    </row>
    <row r="632" spans="1:11" x14ac:dyDescent="0.2">
      <c r="A632" s="1" t="s">
        <v>2210</v>
      </c>
      <c r="B632" s="1" t="s">
        <v>1976</v>
      </c>
      <c r="C632" s="323">
        <v>81210</v>
      </c>
      <c r="D632" s="1" t="s">
        <v>1994</v>
      </c>
      <c r="E632" s="113">
        <v>4.1982421523446403E-2</v>
      </c>
      <c r="F632" s="1">
        <v>65.005126750345696</v>
      </c>
      <c r="G632" s="1">
        <v>15</v>
      </c>
      <c r="H632" s="1" t="s">
        <v>762</v>
      </c>
      <c r="I632" s="1" t="s">
        <v>1904</v>
      </c>
      <c r="J632" s="1" t="s">
        <v>2705</v>
      </c>
      <c r="K632" s="9">
        <v>0.91666666666666663</v>
      </c>
    </row>
    <row r="633" spans="1:11" x14ac:dyDescent="0.2">
      <c r="A633" s="1" t="s">
        <v>2210</v>
      </c>
      <c r="B633" s="1" t="s">
        <v>1981</v>
      </c>
      <c r="C633" s="323">
        <v>47410</v>
      </c>
      <c r="D633" s="1" t="s">
        <v>2886</v>
      </c>
      <c r="E633" s="113">
        <v>4.0750311053263807E-2</v>
      </c>
      <c r="F633" s="1">
        <v>5.0093113632205819</v>
      </c>
      <c r="G633" s="1">
        <v>5</v>
      </c>
      <c r="H633" s="1" t="s">
        <v>762</v>
      </c>
      <c r="I633" s="1" t="s">
        <v>1904</v>
      </c>
      <c r="J633" s="1" t="s">
        <v>2705</v>
      </c>
      <c r="K633" s="9">
        <v>1</v>
      </c>
    </row>
    <row r="634" spans="1:11" x14ac:dyDescent="0.2">
      <c r="A634" s="1" t="s">
        <v>2210</v>
      </c>
      <c r="B634" s="1" t="s">
        <v>1981</v>
      </c>
      <c r="C634" s="323">
        <v>46439</v>
      </c>
      <c r="D634" s="1" t="s">
        <v>2881</v>
      </c>
      <c r="E634" s="113">
        <v>4.070762011786954E-2</v>
      </c>
      <c r="F634" s="1">
        <v>5.0145037608684744</v>
      </c>
      <c r="G634" s="1">
        <v>5</v>
      </c>
      <c r="H634" s="1" t="s">
        <v>768</v>
      </c>
      <c r="I634" s="1" t="s">
        <v>1910</v>
      </c>
      <c r="J634" s="1" t="s">
        <v>2705</v>
      </c>
      <c r="K634" s="9">
        <v>1</v>
      </c>
    </row>
    <row r="635" spans="1:11" x14ac:dyDescent="0.2">
      <c r="A635" s="1" t="s">
        <v>2210</v>
      </c>
      <c r="B635" s="1" t="s">
        <v>1981</v>
      </c>
      <c r="C635" s="323">
        <v>47300</v>
      </c>
      <c r="D635" s="1" t="s">
        <v>2119</v>
      </c>
      <c r="E635" s="113">
        <v>4.069410855665772E-2</v>
      </c>
      <c r="F635" s="1">
        <v>5.016149370429134</v>
      </c>
      <c r="G635" s="1">
        <v>5</v>
      </c>
      <c r="H635" s="1" t="s">
        <v>759</v>
      </c>
      <c r="I635" s="1" t="s">
        <v>1901</v>
      </c>
      <c r="J635" s="1" t="s">
        <v>2705</v>
      </c>
      <c r="K635" s="9">
        <v>1</v>
      </c>
    </row>
    <row r="636" spans="1:11" x14ac:dyDescent="0.2">
      <c r="A636" s="1" t="s">
        <v>2210</v>
      </c>
      <c r="B636" s="1" t="s">
        <v>1981</v>
      </c>
      <c r="C636" s="323">
        <v>47791</v>
      </c>
      <c r="D636" s="1" t="s">
        <v>2751</v>
      </c>
      <c r="E636" s="113">
        <v>4.0692352799481142E-2</v>
      </c>
      <c r="F636" s="1">
        <v>5.0163632876782369</v>
      </c>
      <c r="G636" s="1">
        <v>5</v>
      </c>
      <c r="H636" s="1" t="s">
        <v>757</v>
      </c>
      <c r="I636" s="1" t="s">
        <v>1899</v>
      </c>
      <c r="J636" s="1" t="s">
        <v>2705</v>
      </c>
      <c r="K636" s="9">
        <v>1</v>
      </c>
    </row>
    <row r="637" spans="1:11" x14ac:dyDescent="0.2">
      <c r="A637" s="1" t="s">
        <v>2210</v>
      </c>
      <c r="B637" s="1" t="s">
        <v>1975</v>
      </c>
      <c r="C637" s="323">
        <v>59140</v>
      </c>
      <c r="D637" s="1" t="s">
        <v>2894</v>
      </c>
      <c r="E637" s="113">
        <v>4.0680216707748976E-2</v>
      </c>
      <c r="F637" s="1">
        <v>5.0178424161930959</v>
      </c>
      <c r="G637" s="1">
        <v>5</v>
      </c>
      <c r="H637" s="1" t="s">
        <v>762</v>
      </c>
      <c r="I637" s="1" t="s">
        <v>1904</v>
      </c>
      <c r="J637" s="1" t="s">
        <v>2704</v>
      </c>
      <c r="K637" s="9">
        <v>0</v>
      </c>
    </row>
    <row r="638" spans="1:11" x14ac:dyDescent="0.2">
      <c r="A638" s="1" t="s">
        <v>2210</v>
      </c>
      <c r="B638" s="1" t="s">
        <v>2090</v>
      </c>
      <c r="C638" s="323">
        <v>38110</v>
      </c>
      <c r="D638" s="1" t="s">
        <v>2089</v>
      </c>
      <c r="E638" s="113">
        <v>4.0674171355625711E-2</v>
      </c>
      <c r="F638" s="1">
        <v>5.018579538199301</v>
      </c>
      <c r="G638" s="1">
        <v>5</v>
      </c>
      <c r="H638" s="1" t="s">
        <v>774</v>
      </c>
      <c r="I638" s="1" t="s">
        <v>1916</v>
      </c>
      <c r="J638" s="1" t="s">
        <v>2705</v>
      </c>
      <c r="K638" s="9">
        <v>1</v>
      </c>
    </row>
    <row r="639" spans="1:11" x14ac:dyDescent="0.2">
      <c r="A639" s="21" t="s">
        <v>2210</v>
      </c>
      <c r="B639" s="21" t="s">
        <v>2036</v>
      </c>
      <c r="C639" s="324">
        <v>31090</v>
      </c>
      <c r="D639" s="21" t="s">
        <v>2085</v>
      </c>
      <c r="E639" s="28">
        <v>4.0668310327950839E-2</v>
      </c>
      <c r="F639" s="21">
        <v>5.0192943907419991</v>
      </c>
      <c r="G639" s="21">
        <v>5</v>
      </c>
      <c r="H639" s="21" t="s">
        <v>762</v>
      </c>
      <c r="I639" s="21" t="s">
        <v>1904</v>
      </c>
      <c r="J639" s="21" t="s">
        <v>2705</v>
      </c>
      <c r="K639" s="311">
        <v>1</v>
      </c>
    </row>
    <row r="640" spans="1:11" x14ac:dyDescent="0.2">
      <c r="A640" s="21" t="s">
        <v>2210</v>
      </c>
      <c r="B640" s="21" t="s">
        <v>2036</v>
      </c>
      <c r="C640" s="324">
        <v>32120</v>
      </c>
      <c r="D640" s="21" t="s">
        <v>2077</v>
      </c>
      <c r="E640" s="28">
        <v>4.0595015545727017E-2</v>
      </c>
      <c r="F640" s="21">
        <v>5.0282510701227299</v>
      </c>
      <c r="G640" s="21">
        <v>5</v>
      </c>
      <c r="H640" s="21" t="s">
        <v>757</v>
      </c>
      <c r="I640" s="21" t="s">
        <v>1899</v>
      </c>
      <c r="J640" s="21" t="s">
        <v>2705</v>
      </c>
      <c r="K640" s="311">
        <v>1</v>
      </c>
    </row>
    <row r="641" spans="1:11" x14ac:dyDescent="0.2">
      <c r="A641" s="16" t="s">
        <v>2210</v>
      </c>
      <c r="B641" s="16" t="s">
        <v>2003</v>
      </c>
      <c r="C641" s="325">
        <v>49390</v>
      </c>
      <c r="D641" s="16" t="s">
        <v>2883</v>
      </c>
      <c r="E641" s="89">
        <v>4.0594609035275758E-2</v>
      </c>
      <c r="F641" s="16">
        <v>5.0283008346322626</v>
      </c>
      <c r="G641" s="16">
        <v>5</v>
      </c>
      <c r="H641" s="16" t="s">
        <v>772</v>
      </c>
      <c r="I641" s="16" t="s">
        <v>1914</v>
      </c>
      <c r="J641" s="16" t="s">
        <v>2705</v>
      </c>
      <c r="K641" s="79">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R991"/>
  <sheetViews>
    <sheetView zoomScale="90" zoomScaleNormal="90" workbookViewId="0">
      <selection activeCell="P21" sqref="P21"/>
    </sheetView>
  </sheetViews>
  <sheetFormatPr defaultRowHeight="12.75" x14ac:dyDescent="0.2"/>
  <cols>
    <col min="1" max="1" width="6" style="1" bestFit="1" customWidth="1"/>
    <col min="2" max="2" width="11.140625" style="1" bestFit="1" customWidth="1"/>
    <col min="3" max="3" width="27.85546875" style="1" bestFit="1" customWidth="1"/>
    <col min="4" max="4" width="27.85546875" style="1" customWidth="1"/>
    <col min="5" max="5" width="14.7109375" style="1" bestFit="1" customWidth="1"/>
    <col min="6" max="6" width="12.28515625" style="1" bestFit="1" customWidth="1"/>
    <col min="7" max="8" width="10.85546875" style="1" customWidth="1"/>
    <col min="9" max="10" width="14.85546875" style="1" customWidth="1"/>
    <col min="11" max="11" width="12" style="1" customWidth="1"/>
    <col min="12" max="12" width="5.7109375" style="1" customWidth="1"/>
    <col min="13" max="13" width="11.28515625" style="1" bestFit="1" customWidth="1"/>
    <col min="14" max="14" width="27.85546875" style="1" bestFit="1" customWidth="1"/>
    <col min="15" max="15" width="15.42578125" style="1" bestFit="1" customWidth="1"/>
    <col min="16" max="16" width="18.5703125" style="1" bestFit="1" customWidth="1"/>
    <col min="17" max="17" width="10.5703125" style="1" customWidth="1"/>
    <col min="18" max="18" width="12" style="1" customWidth="1"/>
    <col min="19" max="20" width="9" style="1" bestFit="1" customWidth="1"/>
    <col min="21" max="24" width="8" style="1" bestFit="1" customWidth="1"/>
    <col min="25" max="25" width="7" style="1" bestFit="1" customWidth="1"/>
    <col min="26" max="26" width="8" style="1" bestFit="1" customWidth="1"/>
    <col min="27" max="27" width="7" style="1" bestFit="1" customWidth="1"/>
    <col min="28" max="28" width="9" style="1" bestFit="1" customWidth="1"/>
    <col min="29" max="30" width="8" style="1" bestFit="1" customWidth="1"/>
    <col min="31" max="31" width="6" style="1" bestFit="1" customWidth="1"/>
    <col min="32" max="33" width="9" style="1" bestFit="1" customWidth="1"/>
    <col min="34" max="34" width="7" style="1" bestFit="1" customWidth="1"/>
    <col min="35" max="35" width="10" style="1" bestFit="1" customWidth="1"/>
    <col min="36" max="36" width="8" style="1" bestFit="1" customWidth="1"/>
    <col min="37" max="37" width="9" style="1" bestFit="1" customWidth="1"/>
    <col min="38" max="38" width="6" style="1" bestFit="1" customWidth="1"/>
    <col min="39" max="39" width="8" style="1" bestFit="1" customWidth="1"/>
    <col min="40" max="42" width="9" style="1" bestFit="1" customWidth="1"/>
    <col min="43" max="43" width="7" style="1" bestFit="1" customWidth="1"/>
    <col min="44" max="44" width="8" style="1" bestFit="1" customWidth="1"/>
    <col min="45" max="45" width="6" style="1" bestFit="1" customWidth="1"/>
    <col min="46" max="46" width="9" style="1" bestFit="1" customWidth="1"/>
    <col min="47" max="51" width="8" style="1" bestFit="1" customWidth="1"/>
    <col min="52" max="53" width="7" style="1" bestFit="1" customWidth="1"/>
    <col min="54" max="54" width="8" style="1" bestFit="1" customWidth="1"/>
    <col min="55" max="55" width="6" style="1" bestFit="1" customWidth="1"/>
    <col min="56" max="56" width="8" style="1" bestFit="1" customWidth="1"/>
    <col min="57" max="58" width="6" style="1" bestFit="1" customWidth="1"/>
    <col min="59" max="59" width="8" style="1" bestFit="1" customWidth="1"/>
    <col min="60" max="60" width="7" style="1" bestFit="1" customWidth="1"/>
    <col min="61" max="61" width="8" style="1" bestFit="1" customWidth="1"/>
    <col min="62" max="62" width="7" style="1" bestFit="1" customWidth="1"/>
    <col min="63" max="63" width="9" style="1" bestFit="1" customWidth="1"/>
    <col min="64" max="65" width="7" style="1" bestFit="1" customWidth="1"/>
    <col min="66" max="66" width="9" style="1" bestFit="1" customWidth="1"/>
    <col min="67" max="68" width="7" style="1" bestFit="1" customWidth="1"/>
    <col min="69" max="69" width="8" style="1" bestFit="1" customWidth="1"/>
    <col min="70" max="70" width="7" style="1" bestFit="1" customWidth="1"/>
    <col min="71" max="71" width="8" style="1" bestFit="1" customWidth="1"/>
    <col min="72" max="72" width="7" style="1" bestFit="1" customWidth="1"/>
    <col min="73" max="73" width="5.42578125" style="1" bestFit="1" customWidth="1"/>
    <col min="74" max="74" width="7" style="1" bestFit="1" customWidth="1"/>
    <col min="75" max="75" width="8" style="1" bestFit="1" customWidth="1"/>
    <col min="76" max="76" width="9" style="1" bestFit="1" customWidth="1"/>
    <col min="77" max="77" width="8" style="1" bestFit="1" customWidth="1"/>
    <col min="78" max="80" width="6" style="1" bestFit="1" customWidth="1"/>
    <col min="81" max="83" width="7" style="1" bestFit="1" customWidth="1"/>
    <col min="84" max="85" width="9" style="1" bestFit="1" customWidth="1"/>
    <col min="86" max="86" width="8" style="1" bestFit="1" customWidth="1"/>
    <col min="87" max="87" width="6" style="1" bestFit="1" customWidth="1"/>
    <col min="88" max="88" width="7" style="1" bestFit="1" customWidth="1"/>
    <col min="89" max="89" width="6" style="1" bestFit="1" customWidth="1"/>
    <col min="90" max="92" width="7" style="1" bestFit="1" customWidth="1"/>
    <col min="93" max="93" width="9" style="1" bestFit="1" customWidth="1"/>
    <col min="94" max="95" width="7" style="1" bestFit="1" customWidth="1"/>
    <col min="96" max="96" width="6" style="1" bestFit="1" customWidth="1"/>
    <col min="97" max="97" width="9" style="1" bestFit="1" customWidth="1"/>
    <col min="98" max="99" width="7" style="1" bestFit="1" customWidth="1"/>
    <col min="100" max="101" width="8" style="1" bestFit="1" customWidth="1"/>
    <col min="102" max="103" width="7" style="1" bestFit="1" customWidth="1"/>
    <col min="104" max="104" width="8" style="1" bestFit="1" customWidth="1"/>
    <col min="105" max="105" width="7" style="1" bestFit="1" customWidth="1"/>
    <col min="106" max="106" width="8" style="1" bestFit="1" customWidth="1"/>
    <col min="107" max="107" width="7" style="1" bestFit="1" customWidth="1"/>
    <col min="108" max="108" width="8" style="1" bestFit="1" customWidth="1"/>
    <col min="109" max="109" width="6" style="1" bestFit="1" customWidth="1"/>
    <col min="110" max="111" width="7" style="1" bestFit="1" customWidth="1"/>
    <col min="112" max="112" width="6" style="1" bestFit="1" customWidth="1"/>
    <col min="113" max="113" width="8" style="1" bestFit="1" customWidth="1"/>
    <col min="114" max="115" width="6" style="1" bestFit="1" customWidth="1"/>
    <col min="116" max="116" width="9" style="1" bestFit="1" customWidth="1"/>
    <col min="117" max="117" width="6" style="1" bestFit="1" customWidth="1"/>
    <col min="118" max="118" width="9" style="1" bestFit="1" customWidth="1"/>
    <col min="119" max="119" width="8" style="1" bestFit="1" customWidth="1"/>
    <col min="120" max="120" width="7" style="1" bestFit="1" customWidth="1"/>
    <col min="121" max="121" width="9" style="1" bestFit="1" customWidth="1"/>
    <col min="122" max="123" width="8" style="1" bestFit="1" customWidth="1"/>
    <col min="124" max="124" width="10" style="1" bestFit="1" customWidth="1"/>
    <col min="125" max="125" width="9" style="1" bestFit="1" customWidth="1"/>
    <col min="126" max="126" width="10" style="1" bestFit="1" customWidth="1"/>
    <col min="127" max="128" width="6" style="1" bestFit="1" customWidth="1"/>
    <col min="129" max="129" width="5.42578125" style="1" bestFit="1" customWidth="1"/>
    <col min="130" max="130" width="7" style="1" bestFit="1" customWidth="1"/>
    <col min="131" max="133" width="8" style="1" bestFit="1" customWidth="1"/>
    <col min="134" max="135" width="7" style="1" bestFit="1" customWidth="1"/>
    <col min="136" max="136" width="5.42578125" style="1" bestFit="1" customWidth="1"/>
    <col min="137" max="138" width="6" style="1" bestFit="1" customWidth="1"/>
    <col min="139" max="139" width="9" style="1" bestFit="1" customWidth="1"/>
    <col min="140" max="140" width="6" style="1" bestFit="1" customWidth="1"/>
    <col min="141" max="141" width="8" style="1" bestFit="1" customWidth="1"/>
    <col min="142" max="142" width="7" style="1" bestFit="1" customWidth="1"/>
    <col min="143" max="143" width="8" style="1" bestFit="1" customWidth="1"/>
    <col min="144" max="145" width="9" style="1" bestFit="1" customWidth="1"/>
    <col min="146" max="146" width="8" style="1" bestFit="1" customWidth="1"/>
    <col min="147" max="147" width="9" style="1" bestFit="1" customWidth="1"/>
    <col min="148" max="148" width="8" style="1" bestFit="1" customWidth="1"/>
    <col min="149" max="149" width="7" style="1" bestFit="1" customWidth="1"/>
    <col min="150" max="150" width="8" style="1" bestFit="1" customWidth="1"/>
    <col min="151" max="152" width="9" style="1" bestFit="1" customWidth="1"/>
    <col min="153" max="153" width="7" style="1" bestFit="1" customWidth="1"/>
    <col min="154" max="155" width="8" style="1" bestFit="1" customWidth="1"/>
    <col min="156" max="156" width="10" style="1" bestFit="1" customWidth="1"/>
    <col min="157" max="157" width="7" style="1" bestFit="1" customWidth="1"/>
    <col min="158" max="158" width="8" style="1" bestFit="1" customWidth="1"/>
    <col min="159" max="160" width="7" style="1" bestFit="1" customWidth="1"/>
    <col min="161" max="162" width="8" style="1" bestFit="1" customWidth="1"/>
    <col min="163" max="163" width="6" style="1" bestFit="1" customWidth="1"/>
    <col min="164" max="165" width="7" style="1" bestFit="1" customWidth="1"/>
    <col min="166" max="166" width="5.85546875" style="1" bestFit="1" customWidth="1"/>
    <col min="167" max="167" width="8" style="1" bestFit="1" customWidth="1"/>
    <col min="168" max="168" width="6" style="1" bestFit="1" customWidth="1"/>
    <col min="169" max="169" width="8" style="1" bestFit="1" customWidth="1"/>
    <col min="170" max="171" width="7" style="1" bestFit="1" customWidth="1"/>
    <col min="172" max="172" width="6" style="1" bestFit="1" customWidth="1"/>
    <col min="173" max="173" width="5.42578125" style="1" bestFit="1" customWidth="1"/>
    <col min="174" max="175" width="8" style="1" bestFit="1" customWidth="1"/>
    <col min="176" max="176" width="7" style="1" bestFit="1" customWidth="1"/>
    <col min="177" max="177" width="9" style="1" bestFit="1" customWidth="1"/>
    <col min="178" max="178" width="7" style="1" bestFit="1" customWidth="1"/>
    <col min="179" max="179" width="8" style="1" bestFit="1" customWidth="1"/>
    <col min="180" max="180" width="7" style="1" bestFit="1" customWidth="1"/>
    <col min="181" max="182" width="8" style="1" bestFit="1" customWidth="1"/>
    <col min="183" max="184" width="6" style="1" bestFit="1" customWidth="1"/>
    <col min="185" max="185" width="7" style="1" bestFit="1" customWidth="1"/>
    <col min="186" max="186" width="5.42578125" style="1" bestFit="1" customWidth="1"/>
    <col min="187" max="188" width="9" style="1" bestFit="1" customWidth="1"/>
    <col min="189" max="189" width="8" style="1" bestFit="1" customWidth="1"/>
    <col min="190" max="190" width="9" style="1" bestFit="1" customWidth="1"/>
    <col min="191" max="191" width="6" style="1" bestFit="1" customWidth="1"/>
    <col min="192" max="192" width="9" style="1" bestFit="1" customWidth="1"/>
    <col min="193" max="193" width="8" style="1" bestFit="1" customWidth="1"/>
    <col min="194" max="195" width="7" style="1" bestFit="1" customWidth="1"/>
    <col min="196" max="196" width="6" style="1" bestFit="1" customWidth="1"/>
    <col min="197" max="197" width="9" style="1" bestFit="1" customWidth="1"/>
    <col min="198" max="198" width="6" style="1" bestFit="1" customWidth="1"/>
    <col min="199" max="199" width="8" style="1" bestFit="1" customWidth="1"/>
    <col min="200" max="200" width="9" style="1" bestFit="1" customWidth="1"/>
    <col min="201" max="201" width="5.42578125" style="1" bestFit="1" customWidth="1"/>
    <col min="202" max="204" width="8" style="1" bestFit="1" customWidth="1"/>
    <col min="205" max="206" width="9" style="1" bestFit="1" customWidth="1"/>
    <col min="207" max="207" width="7" style="1" bestFit="1" customWidth="1"/>
    <col min="208" max="209" width="8" style="1" bestFit="1" customWidth="1"/>
    <col min="210" max="211" width="9" style="1" bestFit="1" customWidth="1"/>
    <col min="212" max="212" width="7" style="1" bestFit="1" customWidth="1"/>
    <col min="213" max="213" width="8" style="1" bestFit="1" customWidth="1"/>
    <col min="214" max="215" width="6" style="1" bestFit="1" customWidth="1"/>
    <col min="216" max="216" width="8" style="1" bestFit="1" customWidth="1"/>
    <col min="217" max="217" width="9" style="1" bestFit="1" customWidth="1"/>
    <col min="218" max="218" width="8" style="1" bestFit="1" customWidth="1"/>
    <col min="219" max="219" width="6" style="1" bestFit="1" customWidth="1"/>
    <col min="220" max="220" width="9" style="1" bestFit="1" customWidth="1"/>
    <col min="221" max="221" width="7" style="1" bestFit="1" customWidth="1"/>
    <col min="222" max="223" width="9" style="1" bestFit="1" customWidth="1"/>
    <col min="224" max="224" width="8" style="1" bestFit="1" customWidth="1"/>
    <col min="225" max="225" width="7" style="1" bestFit="1" customWidth="1"/>
    <col min="226" max="226" width="8" style="1" bestFit="1" customWidth="1"/>
    <col min="227" max="228" width="7" style="1" bestFit="1" customWidth="1"/>
    <col min="229" max="229" width="6" style="1" bestFit="1" customWidth="1"/>
    <col min="230" max="230" width="8" style="1" bestFit="1" customWidth="1"/>
    <col min="231" max="232" width="7" style="1" bestFit="1" customWidth="1"/>
    <col min="233" max="233" width="8" style="1" bestFit="1" customWidth="1"/>
    <col min="234" max="235" width="9" style="1" bestFit="1" customWidth="1"/>
    <col min="236" max="237" width="8" style="1" bestFit="1" customWidth="1"/>
    <col min="238" max="238" width="9" style="1" bestFit="1" customWidth="1"/>
    <col min="239" max="239" width="8" style="1" bestFit="1" customWidth="1"/>
    <col min="240" max="240" width="7" style="1" bestFit="1" customWidth="1"/>
    <col min="241" max="241" width="9" style="1" bestFit="1" customWidth="1"/>
    <col min="242" max="242" width="7" style="1" bestFit="1" customWidth="1"/>
    <col min="243" max="243" width="9" style="1" bestFit="1" customWidth="1"/>
    <col min="244" max="244" width="8" style="1" bestFit="1" customWidth="1"/>
    <col min="245" max="245" width="9" style="1" bestFit="1" customWidth="1"/>
    <col min="246" max="246" width="7" style="1" bestFit="1" customWidth="1"/>
    <col min="247" max="247" width="9" style="1" bestFit="1" customWidth="1"/>
    <col min="248" max="249" width="8" style="1" bestFit="1" customWidth="1"/>
    <col min="250" max="250" width="6" style="1" bestFit="1" customWidth="1"/>
    <col min="251" max="251" width="9" style="1" bestFit="1" customWidth="1"/>
    <col min="252" max="252" width="8" style="1" bestFit="1" customWidth="1"/>
    <col min="253" max="255" width="7" style="1" bestFit="1" customWidth="1"/>
    <col min="256" max="256" width="8" style="1" bestFit="1" customWidth="1"/>
    <col min="257" max="257" width="9" style="1" bestFit="1" customWidth="1"/>
    <col min="258" max="258" width="8" style="1" bestFit="1" customWidth="1"/>
    <col min="259" max="259" width="5.42578125" style="1" bestFit="1" customWidth="1"/>
    <col min="260" max="260" width="6" style="1" bestFit="1" customWidth="1"/>
    <col min="261" max="262" width="8" style="1" bestFit="1" customWidth="1"/>
    <col min="263" max="264" width="6" style="1" bestFit="1" customWidth="1"/>
    <col min="265" max="265" width="9" style="1" bestFit="1" customWidth="1"/>
    <col min="266" max="266" width="6" style="1" bestFit="1" customWidth="1"/>
    <col min="267" max="268" width="8" style="1" bestFit="1" customWidth="1"/>
    <col min="269" max="269" width="6" style="1" bestFit="1" customWidth="1"/>
    <col min="270" max="271" width="8" style="1" bestFit="1" customWidth="1"/>
    <col min="272" max="272" width="6" style="1" bestFit="1" customWidth="1"/>
    <col min="273" max="273" width="8" style="1" bestFit="1" customWidth="1"/>
    <col min="274" max="274" width="7" style="1" bestFit="1" customWidth="1"/>
    <col min="275" max="277" width="8" style="1" bestFit="1" customWidth="1"/>
    <col min="278" max="279" width="7" style="1" bestFit="1" customWidth="1"/>
    <col min="280" max="280" width="8" style="1" bestFit="1" customWidth="1"/>
    <col min="281" max="282" width="9" style="1" bestFit="1" customWidth="1"/>
    <col min="283" max="285" width="7" style="1" bestFit="1" customWidth="1"/>
    <col min="286" max="287" width="8" style="1" bestFit="1" customWidth="1"/>
    <col min="288" max="288" width="6" style="1" bestFit="1" customWidth="1"/>
    <col min="289" max="289" width="7" style="1" bestFit="1" customWidth="1"/>
    <col min="290" max="290" width="8" style="1" bestFit="1" customWidth="1"/>
    <col min="291" max="291" width="6" style="1" bestFit="1" customWidth="1"/>
    <col min="292" max="292" width="8" style="1" bestFit="1" customWidth="1"/>
    <col min="293" max="293" width="7" style="1" bestFit="1" customWidth="1"/>
    <col min="294" max="297" width="8" style="1" bestFit="1" customWidth="1"/>
    <col min="298" max="298" width="7" style="1" bestFit="1" customWidth="1"/>
    <col min="299" max="299" width="8" style="1" bestFit="1" customWidth="1"/>
    <col min="300" max="300" width="6" style="1" bestFit="1" customWidth="1"/>
    <col min="301" max="301" width="8" style="1" bestFit="1" customWidth="1"/>
    <col min="302" max="302" width="9" style="1" bestFit="1" customWidth="1"/>
    <col min="303" max="303" width="7" style="1" bestFit="1" customWidth="1"/>
    <col min="304" max="304" width="8" style="1" bestFit="1" customWidth="1"/>
    <col min="305" max="305" width="7" style="1" bestFit="1" customWidth="1"/>
    <col min="306" max="306" width="9" style="1" bestFit="1" customWidth="1"/>
    <col min="307" max="307" width="8" style="1" bestFit="1" customWidth="1"/>
    <col min="308" max="308" width="6" style="1" bestFit="1" customWidth="1"/>
    <col min="309" max="309" width="9" style="1" bestFit="1" customWidth="1"/>
    <col min="310" max="312" width="5.42578125" style="1" bestFit="1" customWidth="1"/>
    <col min="313" max="313" width="8" style="1" bestFit="1" customWidth="1"/>
    <col min="314" max="315" width="9" style="1" bestFit="1" customWidth="1"/>
    <col min="316" max="318" width="8" style="1" bestFit="1" customWidth="1"/>
    <col min="319" max="319" width="7" style="1" bestFit="1" customWidth="1"/>
    <col min="320" max="320" width="6" style="1" bestFit="1" customWidth="1"/>
    <col min="321" max="321" width="5.42578125" style="1" bestFit="1" customWidth="1"/>
    <col min="322" max="323" width="7" style="1" bestFit="1" customWidth="1"/>
    <col min="324" max="324" width="6" style="1" bestFit="1" customWidth="1"/>
    <col min="325" max="325" width="8" style="1" bestFit="1" customWidth="1"/>
    <col min="326" max="326" width="9" style="1" bestFit="1" customWidth="1"/>
    <col min="327" max="327" width="6" style="1" bestFit="1" customWidth="1"/>
    <col min="328" max="328" width="8" style="1" bestFit="1" customWidth="1"/>
    <col min="329" max="329" width="9" style="1" bestFit="1" customWidth="1"/>
    <col min="330" max="330" width="6" style="1" bestFit="1" customWidth="1"/>
    <col min="331" max="331" width="9" style="1" bestFit="1" customWidth="1"/>
    <col min="332" max="332" width="6" style="1" bestFit="1" customWidth="1"/>
    <col min="333" max="333" width="7" style="1" bestFit="1" customWidth="1"/>
    <col min="334" max="334" width="8" style="1" bestFit="1" customWidth="1"/>
    <col min="335" max="335" width="6" style="1" bestFit="1" customWidth="1"/>
    <col min="336" max="338" width="8" style="1" bestFit="1" customWidth="1"/>
    <col min="339" max="339" width="7" style="1" bestFit="1" customWidth="1"/>
    <col min="340" max="341" width="6" style="1" bestFit="1" customWidth="1"/>
    <col min="342" max="342" width="7" style="1" bestFit="1" customWidth="1"/>
    <col min="343" max="343" width="6" style="1" bestFit="1" customWidth="1"/>
    <col min="344" max="346" width="7" style="1" bestFit="1" customWidth="1"/>
    <col min="347" max="348" width="8" style="1" bestFit="1" customWidth="1"/>
    <col min="349" max="350" width="6" style="1" bestFit="1" customWidth="1"/>
    <col min="351" max="354" width="7" style="1" bestFit="1" customWidth="1"/>
    <col min="355" max="358" width="8" style="1" bestFit="1" customWidth="1"/>
    <col min="359" max="359" width="5" style="1" bestFit="1" customWidth="1"/>
    <col min="360" max="361" width="8" style="1" bestFit="1" customWidth="1"/>
    <col min="362" max="362" width="7" style="1" bestFit="1" customWidth="1"/>
    <col min="363" max="363" width="9" style="1" bestFit="1" customWidth="1"/>
    <col min="364" max="364" width="8" style="1" bestFit="1" customWidth="1"/>
    <col min="365" max="365" width="7" style="1" bestFit="1" customWidth="1"/>
    <col min="366" max="366" width="11.28515625" style="1" bestFit="1" customWidth="1"/>
    <col min="367" max="16384" width="9.140625" style="1"/>
  </cols>
  <sheetData>
    <row r="1" spans="2:18" ht="16.5" thickBot="1" x14ac:dyDescent="0.3">
      <c r="B1" s="359" t="s">
        <v>2814</v>
      </c>
      <c r="C1" s="360"/>
      <c r="D1" s="360"/>
      <c r="E1" s="360"/>
      <c r="F1" s="360"/>
      <c r="G1" s="360"/>
      <c r="H1" s="360"/>
      <c r="I1" s="360"/>
      <c r="J1" s="360"/>
      <c r="K1" s="361"/>
      <c r="M1" s="359" t="s">
        <v>988</v>
      </c>
      <c r="N1" s="360"/>
      <c r="O1" s="360"/>
      <c r="P1" s="360"/>
      <c r="Q1" s="360"/>
      <c r="R1" s="361"/>
    </row>
    <row r="2" spans="2:18" ht="19.5" customHeight="1" x14ac:dyDescent="0.2">
      <c r="B2" s="366" t="s">
        <v>985</v>
      </c>
      <c r="C2" s="352" t="s">
        <v>2276</v>
      </c>
      <c r="D2" s="352" t="s">
        <v>1972</v>
      </c>
      <c r="E2" s="352" t="s">
        <v>2811</v>
      </c>
      <c r="F2" s="352" t="s">
        <v>987</v>
      </c>
      <c r="G2" s="368" t="s">
        <v>2812</v>
      </c>
      <c r="H2" s="357" t="s">
        <v>2179</v>
      </c>
      <c r="I2" s="362" t="s">
        <v>2213</v>
      </c>
      <c r="J2" s="362" t="s">
        <v>2277</v>
      </c>
      <c r="K2" s="364" t="s">
        <v>2813</v>
      </c>
      <c r="M2" s="366" t="s">
        <v>985</v>
      </c>
      <c r="N2" s="352" t="s">
        <v>2276</v>
      </c>
      <c r="O2" s="352" t="s">
        <v>0</v>
      </c>
      <c r="P2" s="352" t="s">
        <v>987</v>
      </c>
      <c r="Q2" s="355" t="s">
        <v>986</v>
      </c>
      <c r="R2" s="357" t="s">
        <v>2281</v>
      </c>
    </row>
    <row r="3" spans="2:18" ht="24" customHeight="1" thickBot="1" x14ac:dyDescent="0.25">
      <c r="B3" s="367"/>
      <c r="C3" s="354"/>
      <c r="D3" s="354"/>
      <c r="E3" s="354"/>
      <c r="F3" s="354"/>
      <c r="G3" s="369"/>
      <c r="H3" s="358"/>
      <c r="I3" s="363"/>
      <c r="J3" s="363"/>
      <c r="K3" s="365"/>
      <c r="M3" s="367"/>
      <c r="N3" s="354"/>
      <c r="O3" s="354"/>
      <c r="P3" s="354"/>
      <c r="Q3" s="356"/>
      <c r="R3" s="358"/>
    </row>
    <row r="4" spans="2:18" x14ac:dyDescent="0.2">
      <c r="B4" s="20" t="s">
        <v>1</v>
      </c>
      <c r="C4" s="21" t="s">
        <v>989</v>
      </c>
      <c r="D4" s="21" t="s">
        <v>2180</v>
      </c>
      <c r="E4" s="26">
        <v>2421259265</v>
      </c>
      <c r="F4" s="26">
        <v>16225</v>
      </c>
      <c r="G4" s="26">
        <v>149230.15500770416</v>
      </c>
      <c r="H4" s="112">
        <v>27365</v>
      </c>
      <c r="I4" s="110">
        <v>1.6865947611710324</v>
      </c>
      <c r="J4" s="68">
        <v>0.59291065229307505</v>
      </c>
      <c r="K4" s="67">
        <v>88480.148547414574</v>
      </c>
      <c r="M4" s="20" t="s">
        <v>1</v>
      </c>
      <c r="N4" s="21" t="s">
        <v>989</v>
      </c>
      <c r="O4" s="26">
        <v>2125817650</v>
      </c>
      <c r="P4" s="26">
        <v>11942</v>
      </c>
      <c r="Q4" s="67">
        <v>178011.86149723665</v>
      </c>
      <c r="R4" s="69">
        <v>0.43639685729947014</v>
      </c>
    </row>
    <row r="5" spans="2:18" x14ac:dyDescent="0.2">
      <c r="B5" s="20" t="s">
        <v>2</v>
      </c>
      <c r="C5" s="21" t="s">
        <v>1385</v>
      </c>
      <c r="D5" s="21" t="s">
        <v>2194</v>
      </c>
      <c r="E5" s="26">
        <v>2366140</v>
      </c>
      <c r="F5" s="26">
        <v>81</v>
      </c>
      <c r="G5" s="26">
        <v>29211.604938271605</v>
      </c>
      <c r="H5" s="112">
        <v>220</v>
      </c>
      <c r="I5" s="68">
        <v>2.7160493827160495</v>
      </c>
      <c r="J5" s="68">
        <v>0.36818181818181817</v>
      </c>
      <c r="K5" s="67">
        <v>10755.181818181818</v>
      </c>
      <c r="M5" s="20" t="s">
        <v>2</v>
      </c>
      <c r="N5" s="21" t="s">
        <v>1385</v>
      </c>
      <c r="O5" s="26">
        <v>29500</v>
      </c>
      <c r="P5" s="26">
        <v>4</v>
      </c>
      <c r="Q5" s="67">
        <v>7375</v>
      </c>
      <c r="R5" s="69">
        <v>1.8181818181818181E-2</v>
      </c>
    </row>
    <row r="6" spans="2:18" x14ac:dyDescent="0.2">
      <c r="B6" s="20" t="s">
        <v>3</v>
      </c>
      <c r="C6" s="21" t="s">
        <v>1386</v>
      </c>
      <c r="D6" s="21" t="s">
        <v>2194</v>
      </c>
      <c r="E6" s="26">
        <v>10159165</v>
      </c>
      <c r="F6" s="26">
        <v>321</v>
      </c>
      <c r="G6" s="26">
        <v>31648.489096573208</v>
      </c>
      <c r="H6" s="112">
        <v>505</v>
      </c>
      <c r="I6" s="68">
        <v>1.5732087227414331</v>
      </c>
      <c r="J6" s="68">
        <v>0.63564356435643565</v>
      </c>
      <c r="K6" s="67">
        <v>20117.158415841583</v>
      </c>
      <c r="M6" s="20" t="s">
        <v>3</v>
      </c>
      <c r="N6" s="21" t="s">
        <v>1386</v>
      </c>
      <c r="O6" s="26">
        <v>396300</v>
      </c>
      <c r="P6" s="26">
        <v>38</v>
      </c>
      <c r="Q6" s="67">
        <v>10428.947368421053</v>
      </c>
      <c r="R6" s="69">
        <v>7.5247524752475245E-2</v>
      </c>
    </row>
    <row r="7" spans="2:18" x14ac:dyDescent="0.2">
      <c r="B7" s="20" t="s">
        <v>4</v>
      </c>
      <c r="C7" s="21" t="s">
        <v>1387</v>
      </c>
      <c r="D7" s="21" t="s">
        <v>2194</v>
      </c>
      <c r="E7" s="26">
        <v>1710310</v>
      </c>
      <c r="F7" s="26">
        <v>30</v>
      </c>
      <c r="G7" s="26">
        <v>57010.333333333336</v>
      </c>
      <c r="H7" s="112">
        <v>170</v>
      </c>
      <c r="I7" s="68">
        <v>5.666666666666667</v>
      </c>
      <c r="J7" s="68">
        <v>0.17647058823529413</v>
      </c>
      <c r="K7" s="67">
        <v>10060.64705882353</v>
      </c>
      <c r="M7" s="20" t="s">
        <v>4</v>
      </c>
      <c r="N7" s="21" t="s">
        <v>1387</v>
      </c>
      <c r="O7" s="26">
        <v>610</v>
      </c>
      <c r="P7" s="26">
        <v>1</v>
      </c>
      <c r="Q7" s="67">
        <v>610</v>
      </c>
      <c r="R7" s="69">
        <v>5.8823529411764705E-3</v>
      </c>
    </row>
    <row r="8" spans="2:18" x14ac:dyDescent="0.2">
      <c r="B8" s="20" t="s">
        <v>5</v>
      </c>
      <c r="C8" s="21" t="s">
        <v>1388</v>
      </c>
      <c r="D8" s="21" t="s">
        <v>2194</v>
      </c>
      <c r="E8" s="26">
        <v>1683350</v>
      </c>
      <c r="F8" s="26">
        <v>104</v>
      </c>
      <c r="G8" s="26">
        <v>16186.057692307691</v>
      </c>
      <c r="H8" s="112">
        <v>285</v>
      </c>
      <c r="I8" s="68">
        <v>2.7403846153846154</v>
      </c>
      <c r="J8" s="68">
        <v>0.36491228070175441</v>
      </c>
      <c r="K8" s="67">
        <v>5906.4912280701756</v>
      </c>
      <c r="M8" s="20" t="s">
        <v>5</v>
      </c>
      <c r="N8" s="21" t="s">
        <v>1388</v>
      </c>
      <c r="O8" s="26">
        <v>38150</v>
      </c>
      <c r="P8" s="26">
        <v>2</v>
      </c>
      <c r="Q8" s="67">
        <v>19075</v>
      </c>
      <c r="R8" s="69">
        <v>7.0175438596491229E-3</v>
      </c>
    </row>
    <row r="9" spans="2:18" x14ac:dyDescent="0.2">
      <c r="B9" s="20" t="s">
        <v>6</v>
      </c>
      <c r="C9" s="21" t="s">
        <v>1389</v>
      </c>
      <c r="D9" s="21" t="s">
        <v>2194</v>
      </c>
      <c r="E9" s="26">
        <v>3714800</v>
      </c>
      <c r="F9" s="26">
        <v>97</v>
      </c>
      <c r="G9" s="26">
        <v>38296.907216494845</v>
      </c>
      <c r="H9" s="112">
        <v>305</v>
      </c>
      <c r="I9" s="68">
        <v>3.1443298969072164</v>
      </c>
      <c r="J9" s="68">
        <v>0.31803278688524589</v>
      </c>
      <c r="K9" s="67">
        <v>12179.672131147541</v>
      </c>
      <c r="M9" s="20" t="s">
        <v>6</v>
      </c>
      <c r="N9" s="21" t="s">
        <v>1389</v>
      </c>
      <c r="O9" s="26">
        <v>422250</v>
      </c>
      <c r="P9" s="26">
        <v>5</v>
      </c>
      <c r="Q9" s="67">
        <v>84450</v>
      </c>
      <c r="R9" s="69">
        <v>1.6393442622950821E-2</v>
      </c>
    </row>
    <row r="10" spans="2:18" x14ac:dyDescent="0.2">
      <c r="B10" s="20" t="s">
        <v>7</v>
      </c>
      <c r="C10" s="21" t="s">
        <v>1390</v>
      </c>
      <c r="D10" s="21" t="s">
        <v>2194</v>
      </c>
      <c r="E10" s="26">
        <v>1404000</v>
      </c>
      <c r="F10" s="26">
        <v>86</v>
      </c>
      <c r="G10" s="26">
        <v>16325.581395348838</v>
      </c>
      <c r="H10" s="112">
        <v>330</v>
      </c>
      <c r="I10" s="68">
        <v>3.8372093023255816</v>
      </c>
      <c r="J10" s="68">
        <v>0.26060606060606062</v>
      </c>
      <c r="K10" s="67">
        <v>4254.545454545455</v>
      </c>
      <c r="M10" s="20" t="s">
        <v>7</v>
      </c>
      <c r="N10" s="21" t="s">
        <v>1390</v>
      </c>
      <c r="O10" s="26">
        <v>125600</v>
      </c>
      <c r="P10" s="26">
        <v>11</v>
      </c>
      <c r="Q10" s="67">
        <v>11418.181818181818</v>
      </c>
      <c r="R10" s="69">
        <v>3.3333333333333333E-2</v>
      </c>
    </row>
    <row r="11" spans="2:18" x14ac:dyDescent="0.2">
      <c r="B11" s="20" t="s">
        <v>8</v>
      </c>
      <c r="C11" s="21" t="s">
        <v>1391</v>
      </c>
      <c r="D11" s="21" t="s">
        <v>2194</v>
      </c>
      <c r="E11" s="26">
        <v>1435325</v>
      </c>
      <c r="F11" s="26">
        <v>116</v>
      </c>
      <c r="G11" s="26">
        <v>12373.491379310344</v>
      </c>
      <c r="H11" s="112">
        <v>375</v>
      </c>
      <c r="I11" s="68">
        <v>3.2327586206896552</v>
      </c>
      <c r="J11" s="68">
        <v>0.30933333333333335</v>
      </c>
      <c r="K11" s="67">
        <v>3827.5333333333333</v>
      </c>
      <c r="M11" s="20" t="s">
        <v>8</v>
      </c>
      <c r="N11" s="21" t="s">
        <v>1391</v>
      </c>
      <c r="O11" s="26">
        <v>52000</v>
      </c>
      <c r="P11" s="26">
        <v>2</v>
      </c>
      <c r="Q11" s="67">
        <v>26000</v>
      </c>
      <c r="R11" s="69">
        <v>5.3333333333333332E-3</v>
      </c>
    </row>
    <row r="12" spans="2:18" x14ac:dyDescent="0.2">
      <c r="B12" s="20" t="s">
        <v>9</v>
      </c>
      <c r="C12" s="21" t="s">
        <v>1392</v>
      </c>
      <c r="D12" s="21" t="s">
        <v>2194</v>
      </c>
      <c r="E12" s="26">
        <v>1855500</v>
      </c>
      <c r="F12" s="26">
        <v>93</v>
      </c>
      <c r="G12" s="26">
        <v>19951.612903225807</v>
      </c>
      <c r="H12" s="112">
        <v>265</v>
      </c>
      <c r="I12" s="68">
        <v>2.849462365591398</v>
      </c>
      <c r="J12" s="68">
        <v>0.35094339622641507</v>
      </c>
      <c r="K12" s="67">
        <v>7001.8867924528304</v>
      </c>
      <c r="M12" s="20" t="s">
        <v>9</v>
      </c>
      <c r="N12" s="21" t="s">
        <v>1392</v>
      </c>
      <c r="O12" s="26">
        <v>50150</v>
      </c>
      <c r="P12" s="26">
        <v>6</v>
      </c>
      <c r="Q12" s="67">
        <v>8358.3333333333339</v>
      </c>
      <c r="R12" s="69">
        <v>2.2641509433962263E-2</v>
      </c>
    </row>
    <row r="13" spans="2:18" x14ac:dyDescent="0.2">
      <c r="B13" s="20" t="s">
        <v>10</v>
      </c>
      <c r="C13" s="21" t="s">
        <v>1393</v>
      </c>
      <c r="D13" s="21" t="s">
        <v>2194</v>
      </c>
      <c r="E13" s="26">
        <v>5608900</v>
      </c>
      <c r="F13" s="26">
        <v>145</v>
      </c>
      <c r="G13" s="26">
        <v>38682.068965517239</v>
      </c>
      <c r="H13" s="112">
        <v>290</v>
      </c>
      <c r="I13" s="68">
        <v>2</v>
      </c>
      <c r="J13" s="68">
        <v>0.5</v>
      </c>
      <c r="K13" s="67">
        <v>19341.03448275862</v>
      </c>
      <c r="M13" s="20" t="s">
        <v>10</v>
      </c>
      <c r="N13" s="21" t="s">
        <v>1393</v>
      </c>
      <c r="O13" s="26">
        <v>221550</v>
      </c>
      <c r="P13" s="26">
        <v>8</v>
      </c>
      <c r="Q13" s="67">
        <v>27693.75</v>
      </c>
      <c r="R13" s="69">
        <v>2.7586206896551724E-2</v>
      </c>
    </row>
    <row r="14" spans="2:18" x14ac:dyDescent="0.2">
      <c r="B14" s="20" t="s">
        <v>11</v>
      </c>
      <c r="C14" s="21" t="s">
        <v>1394</v>
      </c>
      <c r="D14" s="21" t="s">
        <v>2194</v>
      </c>
      <c r="E14" s="26">
        <v>1332824</v>
      </c>
      <c r="F14" s="26">
        <v>59</v>
      </c>
      <c r="G14" s="26">
        <v>22590.237288135595</v>
      </c>
      <c r="H14" s="112">
        <v>305</v>
      </c>
      <c r="I14" s="68">
        <v>5.1694915254237293</v>
      </c>
      <c r="J14" s="68">
        <v>0.19344262295081968</v>
      </c>
      <c r="K14" s="67">
        <v>4369.9147540983604</v>
      </c>
      <c r="M14" s="20" t="s">
        <v>11</v>
      </c>
      <c r="N14" s="21" t="s">
        <v>1394</v>
      </c>
      <c r="O14" s="26">
        <v>27500</v>
      </c>
      <c r="P14" s="26">
        <v>1</v>
      </c>
      <c r="Q14" s="67">
        <v>27500</v>
      </c>
      <c r="R14" s="69">
        <v>3.2786885245901639E-3</v>
      </c>
    </row>
    <row r="15" spans="2:18" x14ac:dyDescent="0.2">
      <c r="B15" s="20" t="s">
        <v>12</v>
      </c>
      <c r="C15" s="21" t="s">
        <v>1395</v>
      </c>
      <c r="D15" s="21" t="s">
        <v>2194</v>
      </c>
      <c r="E15" s="26">
        <v>1009400</v>
      </c>
      <c r="F15" s="26">
        <v>62</v>
      </c>
      <c r="G15" s="26">
        <v>16280.645161290322</v>
      </c>
      <c r="H15" s="112">
        <v>220</v>
      </c>
      <c r="I15" s="68">
        <v>3.5483870967741935</v>
      </c>
      <c r="J15" s="68">
        <v>0.2818181818181818</v>
      </c>
      <c r="K15" s="67">
        <v>4588.181818181818</v>
      </c>
      <c r="M15" s="20" t="s">
        <v>12</v>
      </c>
      <c r="N15" s="21" t="s">
        <v>1395</v>
      </c>
      <c r="O15" s="26">
        <v>32750</v>
      </c>
      <c r="P15" s="26">
        <v>2</v>
      </c>
      <c r="Q15" s="67">
        <v>16375</v>
      </c>
      <c r="R15" s="69">
        <v>9.0909090909090905E-3</v>
      </c>
    </row>
    <row r="16" spans="2:18" x14ac:dyDescent="0.2">
      <c r="B16" s="20" t="s">
        <v>13</v>
      </c>
      <c r="C16" s="21" t="s">
        <v>1396</v>
      </c>
      <c r="D16" s="21" t="s">
        <v>2194</v>
      </c>
      <c r="E16" s="26">
        <v>2817770</v>
      </c>
      <c r="F16" s="26">
        <v>141</v>
      </c>
      <c r="G16" s="26">
        <v>19984.184397163121</v>
      </c>
      <c r="H16" s="112">
        <v>305</v>
      </c>
      <c r="I16" s="68">
        <v>2.1631205673758864</v>
      </c>
      <c r="J16" s="68">
        <v>0.46229508196721314</v>
      </c>
      <c r="K16" s="67">
        <v>9238.5901639344265</v>
      </c>
      <c r="M16" s="20" t="s">
        <v>13</v>
      </c>
      <c r="N16" s="21" t="s">
        <v>1396</v>
      </c>
      <c r="O16" s="26">
        <v>126050</v>
      </c>
      <c r="P16" s="26">
        <v>7</v>
      </c>
      <c r="Q16" s="67">
        <v>18007.142857142859</v>
      </c>
      <c r="R16" s="69">
        <v>2.2950819672131147E-2</v>
      </c>
    </row>
    <row r="17" spans="2:18" x14ac:dyDescent="0.2">
      <c r="B17" s="20" t="s">
        <v>14</v>
      </c>
      <c r="C17" s="21" t="s">
        <v>1397</v>
      </c>
      <c r="D17" s="21" t="s">
        <v>2194</v>
      </c>
      <c r="E17" s="26">
        <v>2248170</v>
      </c>
      <c r="F17" s="26">
        <v>107</v>
      </c>
      <c r="G17" s="26">
        <v>21010.934579439254</v>
      </c>
      <c r="H17" s="112">
        <v>245</v>
      </c>
      <c r="I17" s="68">
        <v>2.2897196261682242</v>
      </c>
      <c r="J17" s="68">
        <v>0.43673469387755104</v>
      </c>
      <c r="K17" s="67">
        <v>9176.2040816326535</v>
      </c>
      <c r="M17" s="20" t="s">
        <v>14</v>
      </c>
      <c r="N17" s="21" t="s">
        <v>1397</v>
      </c>
      <c r="O17" s="26">
        <v>54600</v>
      </c>
      <c r="P17" s="26">
        <v>6</v>
      </c>
      <c r="Q17" s="67">
        <v>9100</v>
      </c>
      <c r="R17" s="69">
        <v>2.4489795918367346E-2</v>
      </c>
    </row>
    <row r="18" spans="2:18" x14ac:dyDescent="0.2">
      <c r="B18" s="20" t="s">
        <v>15</v>
      </c>
      <c r="C18" s="21" t="s">
        <v>1398</v>
      </c>
      <c r="D18" s="21" t="s">
        <v>2194</v>
      </c>
      <c r="E18" s="26">
        <v>19896470</v>
      </c>
      <c r="F18" s="26">
        <v>840</v>
      </c>
      <c r="G18" s="26">
        <v>23686.273809523809</v>
      </c>
      <c r="H18" s="112">
        <v>950</v>
      </c>
      <c r="I18" s="68">
        <v>1.1309523809523809</v>
      </c>
      <c r="J18" s="68">
        <v>0.88421052631578945</v>
      </c>
      <c r="K18" s="67">
        <v>20943.652631578949</v>
      </c>
      <c r="M18" s="20" t="s">
        <v>15</v>
      </c>
      <c r="N18" s="21" t="s">
        <v>1398</v>
      </c>
      <c r="O18" s="26">
        <v>5944655</v>
      </c>
      <c r="P18" s="26">
        <v>510</v>
      </c>
      <c r="Q18" s="67">
        <v>11656.186274509804</v>
      </c>
      <c r="R18" s="69">
        <v>0.5368421052631579</v>
      </c>
    </row>
    <row r="19" spans="2:18" x14ac:dyDescent="0.2">
      <c r="B19" s="20" t="s">
        <v>16</v>
      </c>
      <c r="C19" s="21" t="s">
        <v>1399</v>
      </c>
      <c r="D19" s="21" t="s">
        <v>2194</v>
      </c>
      <c r="E19" s="26">
        <v>1600425</v>
      </c>
      <c r="F19" s="26">
        <v>115</v>
      </c>
      <c r="G19" s="26">
        <v>13916.739130434782</v>
      </c>
      <c r="H19" s="112">
        <v>345</v>
      </c>
      <c r="I19" s="68">
        <v>3</v>
      </c>
      <c r="J19" s="68">
        <v>0.33333333333333331</v>
      </c>
      <c r="K19" s="67">
        <v>4638.913043478261</v>
      </c>
      <c r="M19" s="20" t="s">
        <v>16</v>
      </c>
      <c r="N19" s="21" t="s">
        <v>1399</v>
      </c>
      <c r="O19" s="26">
        <v>135150</v>
      </c>
      <c r="P19" s="26">
        <v>13</v>
      </c>
      <c r="Q19" s="67">
        <v>10396.153846153846</v>
      </c>
      <c r="R19" s="69">
        <v>3.7681159420289857E-2</v>
      </c>
    </row>
    <row r="20" spans="2:18" x14ac:dyDescent="0.2">
      <c r="B20" s="20" t="s">
        <v>17</v>
      </c>
      <c r="C20" s="21" t="s">
        <v>1400</v>
      </c>
      <c r="D20" s="21" t="s">
        <v>2194</v>
      </c>
      <c r="E20" s="26">
        <v>2142350</v>
      </c>
      <c r="F20" s="26">
        <v>64</v>
      </c>
      <c r="G20" s="26">
        <v>33474.21875</v>
      </c>
      <c r="H20" s="112">
        <v>245</v>
      </c>
      <c r="I20" s="68">
        <v>3.828125</v>
      </c>
      <c r="J20" s="68">
        <v>0.26122448979591839</v>
      </c>
      <c r="K20" s="67">
        <v>8744.2857142857138</v>
      </c>
      <c r="M20" s="20" t="s">
        <v>17</v>
      </c>
      <c r="N20" s="21" t="s">
        <v>1400</v>
      </c>
      <c r="O20" s="26">
        <v>79500</v>
      </c>
      <c r="P20" s="26">
        <v>3</v>
      </c>
      <c r="Q20" s="67">
        <v>26500</v>
      </c>
      <c r="R20" s="69">
        <v>1.2244897959183673E-2</v>
      </c>
    </row>
    <row r="21" spans="2:18" x14ac:dyDescent="0.2">
      <c r="B21" s="20" t="s">
        <v>18</v>
      </c>
      <c r="C21" s="21" t="s">
        <v>1401</v>
      </c>
      <c r="D21" s="21" t="s">
        <v>2194</v>
      </c>
      <c r="E21" s="26">
        <v>16186075</v>
      </c>
      <c r="F21" s="26">
        <v>103</v>
      </c>
      <c r="G21" s="26">
        <v>157146.35922330097</v>
      </c>
      <c r="H21" s="112">
        <v>350</v>
      </c>
      <c r="I21" s="68">
        <v>3.3980582524271843</v>
      </c>
      <c r="J21" s="68">
        <v>0.29428571428571426</v>
      </c>
      <c r="K21" s="67">
        <v>46245.928571428572</v>
      </c>
      <c r="M21" s="20" t="s">
        <v>18</v>
      </c>
      <c r="N21" s="21" t="s">
        <v>1401</v>
      </c>
      <c r="O21" s="26">
        <v>227075</v>
      </c>
      <c r="P21" s="26">
        <v>3</v>
      </c>
      <c r="Q21" s="67">
        <v>75691.666666666672</v>
      </c>
      <c r="R21" s="69">
        <v>8.5714285714285719E-3</v>
      </c>
    </row>
    <row r="22" spans="2:18" x14ac:dyDescent="0.2">
      <c r="B22" s="20" t="s">
        <v>19</v>
      </c>
      <c r="C22" s="21" t="s">
        <v>1402</v>
      </c>
      <c r="D22" s="21" t="s">
        <v>2194</v>
      </c>
      <c r="E22" s="26">
        <v>29409250</v>
      </c>
      <c r="F22" s="26">
        <v>581</v>
      </c>
      <c r="G22" s="26">
        <v>50618.330464716004</v>
      </c>
      <c r="H22" s="112">
        <v>750</v>
      </c>
      <c r="I22" s="68">
        <v>1.2908777969018932</v>
      </c>
      <c r="J22" s="68">
        <v>0.77466666666666661</v>
      </c>
      <c r="K22" s="67">
        <v>39212.333333333336</v>
      </c>
      <c r="M22" s="20" t="s">
        <v>19</v>
      </c>
      <c r="N22" s="21" t="s">
        <v>1402</v>
      </c>
      <c r="O22" s="26">
        <v>534865</v>
      </c>
      <c r="P22" s="26">
        <v>32</v>
      </c>
      <c r="Q22" s="67">
        <v>16714.53125</v>
      </c>
      <c r="R22" s="69">
        <v>4.2666666666666665E-2</v>
      </c>
    </row>
    <row r="23" spans="2:18" x14ac:dyDescent="0.2">
      <c r="B23" s="20" t="s">
        <v>20</v>
      </c>
      <c r="C23" s="21" t="s">
        <v>1403</v>
      </c>
      <c r="D23" s="21" t="s">
        <v>2194</v>
      </c>
      <c r="E23" s="26">
        <v>14836525</v>
      </c>
      <c r="F23" s="26">
        <v>163</v>
      </c>
      <c r="G23" s="26">
        <v>91021.625766871162</v>
      </c>
      <c r="H23" s="112">
        <v>250</v>
      </c>
      <c r="I23" s="68">
        <v>1.5337423312883436</v>
      </c>
      <c r="J23" s="68">
        <v>0.65200000000000002</v>
      </c>
      <c r="K23" s="67">
        <v>59346.1</v>
      </c>
      <c r="M23" s="20" t="s">
        <v>20</v>
      </c>
      <c r="N23" s="21" t="s">
        <v>1403</v>
      </c>
      <c r="O23" s="26">
        <v>659225</v>
      </c>
      <c r="P23" s="26">
        <v>40</v>
      </c>
      <c r="Q23" s="67">
        <v>16480.625</v>
      </c>
      <c r="R23" s="69">
        <v>0.16</v>
      </c>
    </row>
    <row r="24" spans="2:18" x14ac:dyDescent="0.2">
      <c r="B24" s="20" t="s">
        <v>21</v>
      </c>
      <c r="C24" s="21" t="s">
        <v>1404</v>
      </c>
      <c r="D24" s="21" t="s">
        <v>2194</v>
      </c>
      <c r="E24" s="26">
        <v>8066400</v>
      </c>
      <c r="F24" s="26">
        <v>148</v>
      </c>
      <c r="G24" s="26">
        <v>54502.7027027027</v>
      </c>
      <c r="H24" s="112">
        <v>320</v>
      </c>
      <c r="I24" s="68">
        <v>2.1621621621621623</v>
      </c>
      <c r="J24" s="68">
        <v>0.46250000000000002</v>
      </c>
      <c r="K24" s="67">
        <v>25207.5</v>
      </c>
      <c r="M24" s="20" t="s">
        <v>21</v>
      </c>
      <c r="N24" s="21" t="s">
        <v>1404</v>
      </c>
      <c r="O24" s="26">
        <v>674750</v>
      </c>
      <c r="P24" s="26">
        <v>29</v>
      </c>
      <c r="Q24" s="67">
        <v>23267.241379310344</v>
      </c>
      <c r="R24" s="69">
        <v>9.0624999999999997E-2</v>
      </c>
    </row>
    <row r="25" spans="2:18" x14ac:dyDescent="0.2">
      <c r="B25" s="20" t="s">
        <v>22</v>
      </c>
      <c r="C25" s="21" t="s">
        <v>1405</v>
      </c>
      <c r="D25" s="21" t="s">
        <v>2194</v>
      </c>
      <c r="E25" s="26">
        <v>5536650</v>
      </c>
      <c r="F25" s="26">
        <v>144</v>
      </c>
      <c r="G25" s="26">
        <v>38448.958333333336</v>
      </c>
      <c r="H25" s="112">
        <v>320</v>
      </c>
      <c r="I25" s="68">
        <v>2.2222222222222223</v>
      </c>
      <c r="J25" s="68">
        <v>0.45</v>
      </c>
      <c r="K25" s="67">
        <v>17302.03125</v>
      </c>
      <c r="M25" s="20" t="s">
        <v>22</v>
      </c>
      <c r="N25" s="21" t="s">
        <v>1405</v>
      </c>
      <c r="O25" s="26">
        <v>107850</v>
      </c>
      <c r="P25" s="26">
        <v>5</v>
      </c>
      <c r="Q25" s="67">
        <v>21570</v>
      </c>
      <c r="R25" s="69">
        <v>1.5625E-2</v>
      </c>
    </row>
    <row r="26" spans="2:18" x14ac:dyDescent="0.2">
      <c r="B26" s="20" t="s">
        <v>23</v>
      </c>
      <c r="C26" s="21" t="s">
        <v>1407</v>
      </c>
      <c r="D26" s="21" t="s">
        <v>2195</v>
      </c>
      <c r="E26" s="26">
        <v>13134745</v>
      </c>
      <c r="F26" s="26">
        <v>502</v>
      </c>
      <c r="G26" s="26">
        <v>26164.830677290836</v>
      </c>
      <c r="H26" s="112">
        <v>1090</v>
      </c>
      <c r="I26" s="68">
        <v>2.1713147410358564</v>
      </c>
      <c r="J26" s="68">
        <v>0.46055045871559636</v>
      </c>
      <c r="K26" s="67">
        <v>12050.224770642202</v>
      </c>
      <c r="M26" s="20" t="s">
        <v>23</v>
      </c>
      <c r="N26" s="21" t="s">
        <v>1407</v>
      </c>
      <c r="O26" s="26">
        <v>1333750</v>
      </c>
      <c r="P26" s="26">
        <v>94</v>
      </c>
      <c r="Q26" s="67">
        <v>14188.829787234043</v>
      </c>
      <c r="R26" s="69">
        <v>8.6238532110091748E-2</v>
      </c>
    </row>
    <row r="27" spans="2:18" x14ac:dyDescent="0.2">
      <c r="B27" s="20" t="s">
        <v>24</v>
      </c>
      <c r="C27" s="21" t="s">
        <v>1408</v>
      </c>
      <c r="D27" s="21" t="s">
        <v>2195</v>
      </c>
      <c r="E27" s="26">
        <v>1565175</v>
      </c>
      <c r="F27" s="26">
        <v>148</v>
      </c>
      <c r="G27" s="26">
        <v>10575.506756756757</v>
      </c>
      <c r="H27" s="112">
        <v>495</v>
      </c>
      <c r="I27" s="68">
        <v>3.3445945945945947</v>
      </c>
      <c r="J27" s="68">
        <v>0.29898989898989897</v>
      </c>
      <c r="K27" s="67">
        <v>3161.969696969697</v>
      </c>
      <c r="M27" s="20" t="s">
        <v>24</v>
      </c>
      <c r="N27" s="21" t="s">
        <v>1408</v>
      </c>
      <c r="O27" s="26">
        <v>487575</v>
      </c>
      <c r="P27" s="26">
        <v>68</v>
      </c>
      <c r="Q27" s="67">
        <v>7170.2205882352937</v>
      </c>
      <c r="R27" s="69">
        <v>0.13737373737373737</v>
      </c>
    </row>
    <row r="28" spans="2:18" x14ac:dyDescent="0.2">
      <c r="B28" s="20" t="s">
        <v>25</v>
      </c>
      <c r="C28" s="21" t="s">
        <v>1409</v>
      </c>
      <c r="D28" s="21" t="s">
        <v>2195</v>
      </c>
      <c r="E28" s="26">
        <v>786225</v>
      </c>
      <c r="F28" s="26">
        <v>33</v>
      </c>
      <c r="G28" s="26">
        <v>23825</v>
      </c>
      <c r="H28" s="112">
        <v>295</v>
      </c>
      <c r="I28" s="68">
        <v>8.9393939393939394</v>
      </c>
      <c r="J28" s="68">
        <v>0.11186440677966102</v>
      </c>
      <c r="K28" s="67">
        <v>2665.1694915254238</v>
      </c>
      <c r="M28" s="20" t="s">
        <v>25</v>
      </c>
      <c r="N28" s="21" t="s">
        <v>1409</v>
      </c>
      <c r="O28" s="26">
        <v>80750</v>
      </c>
      <c r="P28" s="26">
        <v>5</v>
      </c>
      <c r="Q28" s="67">
        <v>16150</v>
      </c>
      <c r="R28" s="69">
        <v>1.6949152542372881E-2</v>
      </c>
    </row>
    <row r="29" spans="2:18" x14ac:dyDescent="0.2">
      <c r="B29" s="20" t="s">
        <v>26</v>
      </c>
      <c r="C29" s="21" t="s">
        <v>1410</v>
      </c>
      <c r="D29" s="21" t="s">
        <v>2195</v>
      </c>
      <c r="E29" s="26">
        <v>3223075</v>
      </c>
      <c r="F29" s="26">
        <v>40</v>
      </c>
      <c r="G29" s="26">
        <v>80576.875</v>
      </c>
      <c r="H29" s="112">
        <v>270</v>
      </c>
      <c r="I29" s="68">
        <v>6.75</v>
      </c>
      <c r="J29" s="68">
        <v>0.14814814814814814</v>
      </c>
      <c r="K29" s="67">
        <v>11937.314814814816</v>
      </c>
      <c r="M29" s="20" t="s">
        <v>26</v>
      </c>
      <c r="N29" s="21" t="s">
        <v>1410</v>
      </c>
      <c r="O29" s="26">
        <v>2550</v>
      </c>
      <c r="P29" s="26">
        <v>1</v>
      </c>
      <c r="Q29" s="67">
        <v>2550</v>
      </c>
      <c r="R29" s="69">
        <v>3.7037037037037038E-3</v>
      </c>
    </row>
    <row r="30" spans="2:18" x14ac:dyDescent="0.2">
      <c r="B30" s="20" t="s">
        <v>27</v>
      </c>
      <c r="C30" s="21" t="s">
        <v>1411</v>
      </c>
      <c r="D30" s="21" t="s">
        <v>2195</v>
      </c>
      <c r="E30" s="26">
        <v>2880500</v>
      </c>
      <c r="F30" s="26">
        <v>181</v>
      </c>
      <c r="G30" s="26">
        <v>15914.364640883978</v>
      </c>
      <c r="H30" s="112">
        <v>410</v>
      </c>
      <c r="I30" s="68">
        <v>2.2651933701657461</v>
      </c>
      <c r="J30" s="68">
        <v>0.44146341463414634</v>
      </c>
      <c r="K30" s="67">
        <v>7025.6097560975613</v>
      </c>
      <c r="M30" s="20" t="s">
        <v>27</v>
      </c>
      <c r="N30" s="21" t="s">
        <v>1411</v>
      </c>
      <c r="O30" s="26">
        <v>1117875</v>
      </c>
      <c r="P30" s="26">
        <v>95</v>
      </c>
      <c r="Q30" s="67">
        <v>11767.105263157895</v>
      </c>
      <c r="R30" s="69">
        <v>0.23170731707317074</v>
      </c>
    </row>
    <row r="31" spans="2:18" x14ac:dyDescent="0.2">
      <c r="B31" s="20" t="s">
        <v>28</v>
      </c>
      <c r="C31" s="21" t="s">
        <v>1412</v>
      </c>
      <c r="D31" s="21" t="s">
        <v>2195</v>
      </c>
      <c r="E31" s="26">
        <v>6083475</v>
      </c>
      <c r="F31" s="26">
        <v>300</v>
      </c>
      <c r="G31" s="26">
        <v>20278.25</v>
      </c>
      <c r="H31" s="112">
        <v>500</v>
      </c>
      <c r="I31" s="68">
        <v>1.6666666666666667</v>
      </c>
      <c r="J31" s="68">
        <v>0.6</v>
      </c>
      <c r="K31" s="67">
        <v>12166.95</v>
      </c>
      <c r="M31" s="20" t="s">
        <v>28</v>
      </c>
      <c r="N31" s="21" t="s">
        <v>1412</v>
      </c>
      <c r="O31" s="26">
        <v>588950</v>
      </c>
      <c r="P31" s="26">
        <v>57</v>
      </c>
      <c r="Q31" s="67">
        <v>10332.456140350878</v>
      </c>
      <c r="R31" s="69">
        <v>0.114</v>
      </c>
    </row>
    <row r="32" spans="2:18" x14ac:dyDescent="0.2">
      <c r="B32" s="20" t="s">
        <v>29</v>
      </c>
      <c r="C32" s="21" t="s">
        <v>1413</v>
      </c>
      <c r="D32" s="21" t="s">
        <v>2195</v>
      </c>
      <c r="E32" s="26">
        <v>1530325</v>
      </c>
      <c r="F32" s="26">
        <v>50</v>
      </c>
      <c r="G32" s="26">
        <v>30606.5</v>
      </c>
      <c r="H32" s="112">
        <v>555</v>
      </c>
      <c r="I32" s="68">
        <v>11.1</v>
      </c>
      <c r="J32" s="68">
        <v>9.0090090090090086E-2</v>
      </c>
      <c r="K32" s="67">
        <v>2757.3423423423424</v>
      </c>
      <c r="M32" s="20" t="s">
        <v>30</v>
      </c>
      <c r="N32" s="21" t="s">
        <v>1414</v>
      </c>
      <c r="O32" s="26">
        <v>3099550</v>
      </c>
      <c r="P32" s="26">
        <v>139</v>
      </c>
      <c r="Q32" s="67">
        <v>22298.920863309351</v>
      </c>
      <c r="R32" s="69">
        <v>0.17820512820512821</v>
      </c>
    </row>
    <row r="33" spans="2:18" x14ac:dyDescent="0.2">
      <c r="B33" s="20" t="s">
        <v>30</v>
      </c>
      <c r="C33" s="21" t="s">
        <v>1414</v>
      </c>
      <c r="D33" s="21" t="s">
        <v>2195</v>
      </c>
      <c r="E33" s="26">
        <v>10309200</v>
      </c>
      <c r="F33" s="26">
        <v>308</v>
      </c>
      <c r="G33" s="26">
        <v>33471.428571428572</v>
      </c>
      <c r="H33" s="112">
        <v>780</v>
      </c>
      <c r="I33" s="68">
        <v>2.5324675324675323</v>
      </c>
      <c r="J33" s="68">
        <v>0.39487179487179486</v>
      </c>
      <c r="K33" s="67">
        <v>13216.923076923076</v>
      </c>
      <c r="M33" s="20" t="s">
        <v>31</v>
      </c>
      <c r="N33" s="21" t="s">
        <v>1415</v>
      </c>
      <c r="O33" s="26">
        <v>298000</v>
      </c>
      <c r="P33" s="26">
        <v>4</v>
      </c>
      <c r="Q33" s="67">
        <v>74500</v>
      </c>
      <c r="R33" s="69">
        <v>1.0666666666666666E-2</v>
      </c>
    </row>
    <row r="34" spans="2:18" x14ac:dyDescent="0.2">
      <c r="B34" s="20" t="s">
        <v>31</v>
      </c>
      <c r="C34" s="21" t="s">
        <v>1415</v>
      </c>
      <c r="D34" s="21" t="s">
        <v>2195</v>
      </c>
      <c r="E34" s="26">
        <v>1010400</v>
      </c>
      <c r="F34" s="26">
        <v>52</v>
      </c>
      <c r="G34" s="26">
        <v>19430.76923076923</v>
      </c>
      <c r="H34" s="112">
        <v>375</v>
      </c>
      <c r="I34" s="68">
        <v>7.2115384615384617</v>
      </c>
      <c r="J34" s="68">
        <v>0.13866666666666666</v>
      </c>
      <c r="K34" s="67">
        <v>2694.4</v>
      </c>
      <c r="M34" s="20" t="s">
        <v>32</v>
      </c>
      <c r="N34" s="21" t="s">
        <v>1416</v>
      </c>
      <c r="O34" s="26">
        <v>4024405</v>
      </c>
      <c r="P34" s="26">
        <v>158</v>
      </c>
      <c r="Q34" s="67">
        <v>25470.917721518988</v>
      </c>
      <c r="R34" s="69">
        <v>0.2981132075471698</v>
      </c>
    </row>
    <row r="35" spans="2:18" x14ac:dyDescent="0.2">
      <c r="B35" s="20" t="s">
        <v>32</v>
      </c>
      <c r="C35" s="21" t="s">
        <v>1416</v>
      </c>
      <c r="D35" s="21" t="s">
        <v>2195</v>
      </c>
      <c r="E35" s="26">
        <v>7566475</v>
      </c>
      <c r="F35" s="26">
        <v>249</v>
      </c>
      <c r="G35" s="26">
        <v>30387.449799196787</v>
      </c>
      <c r="H35" s="112">
        <v>530</v>
      </c>
      <c r="I35" s="68">
        <v>2.1285140562248994</v>
      </c>
      <c r="J35" s="68">
        <v>0.46981132075471699</v>
      </c>
      <c r="K35" s="67">
        <v>14276.367924528302</v>
      </c>
      <c r="M35" s="20" t="s">
        <v>33</v>
      </c>
      <c r="N35" s="21" t="s">
        <v>1417</v>
      </c>
      <c r="O35" s="26">
        <v>571400</v>
      </c>
      <c r="P35" s="26">
        <v>49</v>
      </c>
      <c r="Q35" s="67">
        <v>11661.224489795919</v>
      </c>
      <c r="R35" s="69">
        <v>0.1031578947368421</v>
      </c>
    </row>
    <row r="36" spans="2:18" x14ac:dyDescent="0.2">
      <c r="B36" s="20" t="s">
        <v>33</v>
      </c>
      <c r="C36" s="21" t="s">
        <v>1417</v>
      </c>
      <c r="D36" s="21" t="s">
        <v>2195</v>
      </c>
      <c r="E36" s="26">
        <v>3167950</v>
      </c>
      <c r="F36" s="26">
        <v>127</v>
      </c>
      <c r="G36" s="26">
        <v>24944.488188976378</v>
      </c>
      <c r="H36" s="112">
        <v>475</v>
      </c>
      <c r="I36" s="68">
        <v>3.7401574803149606</v>
      </c>
      <c r="J36" s="68">
        <v>0.26736842105263159</v>
      </c>
      <c r="K36" s="67">
        <v>6669.3684210526317</v>
      </c>
      <c r="M36" s="20" t="s">
        <v>34</v>
      </c>
      <c r="N36" s="21" t="s">
        <v>1418</v>
      </c>
      <c r="O36" s="26">
        <v>1260650</v>
      </c>
      <c r="P36" s="26">
        <v>31</v>
      </c>
      <c r="Q36" s="67">
        <v>40666.129032258068</v>
      </c>
      <c r="R36" s="69">
        <v>5.6880733944954132E-2</v>
      </c>
    </row>
    <row r="37" spans="2:18" x14ac:dyDescent="0.2">
      <c r="B37" s="20" t="s">
        <v>34</v>
      </c>
      <c r="C37" s="21" t="s">
        <v>1418</v>
      </c>
      <c r="D37" s="21" t="s">
        <v>2195</v>
      </c>
      <c r="E37" s="26">
        <v>5533900</v>
      </c>
      <c r="F37" s="26">
        <v>140</v>
      </c>
      <c r="G37" s="26">
        <v>39527.857142857145</v>
      </c>
      <c r="H37" s="112">
        <v>545</v>
      </c>
      <c r="I37" s="68">
        <v>3.8928571428571428</v>
      </c>
      <c r="J37" s="68">
        <v>0.25688073394495414</v>
      </c>
      <c r="K37" s="67">
        <v>10153.944954128441</v>
      </c>
      <c r="M37" s="20" t="s">
        <v>35</v>
      </c>
      <c r="N37" s="21" t="s">
        <v>1419</v>
      </c>
      <c r="O37" s="26">
        <v>20775</v>
      </c>
      <c r="P37" s="26">
        <v>7</v>
      </c>
      <c r="Q37" s="67">
        <v>2967.8571428571427</v>
      </c>
      <c r="R37" s="69">
        <v>1.5053763440860216E-2</v>
      </c>
    </row>
    <row r="38" spans="2:18" x14ac:dyDescent="0.2">
      <c r="B38" s="20" t="s">
        <v>35</v>
      </c>
      <c r="C38" s="21" t="s">
        <v>1419</v>
      </c>
      <c r="D38" s="21" t="s">
        <v>2195</v>
      </c>
      <c r="E38" s="26">
        <v>2005450</v>
      </c>
      <c r="F38" s="26">
        <v>94</v>
      </c>
      <c r="G38" s="26">
        <v>21334.574468085106</v>
      </c>
      <c r="H38" s="112">
        <v>465</v>
      </c>
      <c r="I38" s="68">
        <v>4.9468085106382977</v>
      </c>
      <c r="J38" s="68">
        <v>0.2021505376344086</v>
      </c>
      <c r="K38" s="67">
        <v>4312.7956989247314</v>
      </c>
      <c r="M38" s="20" t="s">
        <v>36</v>
      </c>
      <c r="N38" s="21" t="s">
        <v>1420</v>
      </c>
      <c r="O38" s="26">
        <v>184550</v>
      </c>
      <c r="P38" s="26">
        <v>11</v>
      </c>
      <c r="Q38" s="67">
        <v>16777.272727272728</v>
      </c>
      <c r="R38" s="69">
        <v>1.8181818181818181E-2</v>
      </c>
    </row>
    <row r="39" spans="2:18" x14ac:dyDescent="0.2">
      <c r="B39" s="20" t="s">
        <v>36</v>
      </c>
      <c r="C39" s="21" t="s">
        <v>1420</v>
      </c>
      <c r="D39" s="21" t="s">
        <v>2195</v>
      </c>
      <c r="E39" s="26">
        <v>1987350</v>
      </c>
      <c r="F39" s="26">
        <v>67</v>
      </c>
      <c r="G39" s="26">
        <v>29661.940298507463</v>
      </c>
      <c r="H39" s="112">
        <v>605</v>
      </c>
      <c r="I39" s="68">
        <v>9.0298507462686572</v>
      </c>
      <c r="J39" s="68">
        <v>0.11074380165289256</v>
      </c>
      <c r="K39" s="67">
        <v>3284.8760330578511</v>
      </c>
      <c r="M39" s="20" t="s">
        <v>37</v>
      </c>
      <c r="N39" s="21" t="s">
        <v>1421</v>
      </c>
      <c r="O39" s="26">
        <v>224250</v>
      </c>
      <c r="P39" s="26">
        <v>16</v>
      </c>
      <c r="Q39" s="67">
        <v>14015.625</v>
      </c>
      <c r="R39" s="69">
        <v>2.8571428571428571E-2</v>
      </c>
    </row>
    <row r="40" spans="2:18" x14ac:dyDescent="0.2">
      <c r="B40" s="20" t="s">
        <v>37</v>
      </c>
      <c r="C40" s="21" t="s">
        <v>1421</v>
      </c>
      <c r="D40" s="21" t="s">
        <v>2195</v>
      </c>
      <c r="E40" s="26">
        <v>6036125</v>
      </c>
      <c r="F40" s="26">
        <v>162</v>
      </c>
      <c r="G40" s="26">
        <v>37260.030864197528</v>
      </c>
      <c r="H40" s="112">
        <v>560</v>
      </c>
      <c r="I40" s="68">
        <v>3.4567901234567899</v>
      </c>
      <c r="J40" s="68">
        <v>0.28928571428571431</v>
      </c>
      <c r="K40" s="67">
        <v>10778.794642857143</v>
      </c>
      <c r="M40" s="20" t="s">
        <v>38</v>
      </c>
      <c r="N40" s="21" t="s">
        <v>1422</v>
      </c>
      <c r="O40" s="26">
        <v>683475</v>
      </c>
      <c r="P40" s="26">
        <v>51</v>
      </c>
      <c r="Q40" s="67">
        <v>13401.470588235294</v>
      </c>
      <c r="R40" s="69">
        <v>7.2857142857142856E-2</v>
      </c>
    </row>
    <row r="41" spans="2:18" x14ac:dyDescent="0.2">
      <c r="B41" s="20" t="s">
        <v>38</v>
      </c>
      <c r="C41" s="21" t="s">
        <v>1422</v>
      </c>
      <c r="D41" s="21" t="s">
        <v>2195</v>
      </c>
      <c r="E41" s="26">
        <v>7785585</v>
      </c>
      <c r="F41" s="26">
        <v>281</v>
      </c>
      <c r="G41" s="26">
        <v>27706.70818505338</v>
      </c>
      <c r="H41" s="112">
        <v>700</v>
      </c>
      <c r="I41" s="68">
        <v>2.4911032028469751</v>
      </c>
      <c r="J41" s="68">
        <v>0.40142857142857141</v>
      </c>
      <c r="K41" s="67">
        <v>11122.264285714286</v>
      </c>
      <c r="M41" s="20" t="s">
        <v>39</v>
      </c>
      <c r="N41" s="21" t="s">
        <v>1423</v>
      </c>
      <c r="O41" s="26">
        <v>2245150</v>
      </c>
      <c r="P41" s="26">
        <v>4</v>
      </c>
      <c r="Q41" s="67">
        <v>561287.5</v>
      </c>
      <c r="R41" s="69">
        <v>0.01</v>
      </c>
    </row>
    <row r="42" spans="2:18" x14ac:dyDescent="0.2">
      <c r="B42" s="20" t="s">
        <v>39</v>
      </c>
      <c r="C42" s="21" t="s">
        <v>1423</v>
      </c>
      <c r="D42" s="21" t="s">
        <v>2195</v>
      </c>
      <c r="E42" s="26">
        <v>6825867</v>
      </c>
      <c r="F42" s="26">
        <v>69</v>
      </c>
      <c r="G42" s="26">
        <v>98925.608695652176</v>
      </c>
      <c r="H42" s="112">
        <v>400</v>
      </c>
      <c r="I42" s="68">
        <v>5.7971014492753623</v>
      </c>
      <c r="J42" s="68">
        <v>0.17249999999999999</v>
      </c>
      <c r="K42" s="67">
        <v>17064.6675</v>
      </c>
      <c r="M42" s="20" t="s">
        <v>40</v>
      </c>
      <c r="N42" s="21" t="s">
        <v>1424</v>
      </c>
      <c r="O42" s="26">
        <v>1302705</v>
      </c>
      <c r="P42" s="26">
        <v>285</v>
      </c>
      <c r="Q42" s="67">
        <v>4570.894736842105</v>
      </c>
      <c r="R42" s="69">
        <v>0.32571428571428573</v>
      </c>
    </row>
    <row r="43" spans="2:18" x14ac:dyDescent="0.2">
      <c r="B43" s="20" t="s">
        <v>40</v>
      </c>
      <c r="C43" s="21" t="s">
        <v>1424</v>
      </c>
      <c r="D43" s="21" t="s">
        <v>2195</v>
      </c>
      <c r="E43" s="26">
        <v>13939525</v>
      </c>
      <c r="F43" s="26">
        <v>574</v>
      </c>
      <c r="G43" s="26">
        <v>24284.886759581881</v>
      </c>
      <c r="H43" s="112">
        <v>875</v>
      </c>
      <c r="I43" s="68">
        <v>1.524390243902439</v>
      </c>
      <c r="J43" s="68">
        <v>0.65600000000000003</v>
      </c>
      <c r="K43" s="67">
        <v>15930.885714285714</v>
      </c>
      <c r="M43" s="20" t="s">
        <v>41</v>
      </c>
      <c r="N43" s="21" t="s">
        <v>1425</v>
      </c>
      <c r="O43" s="26">
        <v>3351595</v>
      </c>
      <c r="P43" s="26">
        <v>224</v>
      </c>
      <c r="Q43" s="67">
        <v>14962.477678571429</v>
      </c>
      <c r="R43" s="69">
        <v>0.14177215189873418</v>
      </c>
    </row>
    <row r="44" spans="2:18" x14ac:dyDescent="0.2">
      <c r="B44" s="20" t="s">
        <v>41</v>
      </c>
      <c r="C44" s="21" t="s">
        <v>1425</v>
      </c>
      <c r="D44" s="21" t="s">
        <v>2195</v>
      </c>
      <c r="E44" s="26">
        <v>12418445</v>
      </c>
      <c r="F44" s="26">
        <v>503</v>
      </c>
      <c r="G44" s="26">
        <v>24688.757455268391</v>
      </c>
      <c r="H44" s="112">
        <v>1580</v>
      </c>
      <c r="I44" s="68">
        <v>3.1411530815109345</v>
      </c>
      <c r="J44" s="68">
        <v>0.31835443037974681</v>
      </c>
      <c r="K44" s="67">
        <v>7859.7753164556962</v>
      </c>
      <c r="M44" s="20" t="s">
        <v>43</v>
      </c>
      <c r="N44" s="21" t="s">
        <v>1427</v>
      </c>
      <c r="O44" s="26">
        <v>650000</v>
      </c>
      <c r="P44" s="26">
        <v>52</v>
      </c>
      <c r="Q44" s="67">
        <v>12500</v>
      </c>
      <c r="R44" s="69">
        <v>0.13</v>
      </c>
    </row>
    <row r="45" spans="2:18" x14ac:dyDescent="0.2">
      <c r="B45" s="20" t="s">
        <v>42</v>
      </c>
      <c r="C45" s="21" t="s">
        <v>1426</v>
      </c>
      <c r="D45" s="21" t="s">
        <v>2195</v>
      </c>
      <c r="E45" s="26">
        <v>388350</v>
      </c>
      <c r="F45" s="26">
        <v>27</v>
      </c>
      <c r="G45" s="26">
        <v>14383.333333333334</v>
      </c>
      <c r="H45" s="112">
        <v>350</v>
      </c>
      <c r="I45" s="68">
        <v>12.962962962962964</v>
      </c>
      <c r="J45" s="68">
        <v>7.7142857142857138E-2</v>
      </c>
      <c r="K45" s="67">
        <v>1109.5714285714287</v>
      </c>
      <c r="M45" s="20" t="s">
        <v>44</v>
      </c>
      <c r="N45" s="21" t="s">
        <v>1428</v>
      </c>
      <c r="O45" s="26">
        <v>68000</v>
      </c>
      <c r="P45" s="26">
        <v>2</v>
      </c>
      <c r="Q45" s="67">
        <v>34000</v>
      </c>
      <c r="R45" s="69">
        <v>4.4943820224719105E-3</v>
      </c>
    </row>
    <row r="46" spans="2:18" x14ac:dyDescent="0.2">
      <c r="B46" s="20" t="s">
        <v>43</v>
      </c>
      <c r="C46" s="21" t="s">
        <v>1427</v>
      </c>
      <c r="D46" s="21" t="s">
        <v>2195</v>
      </c>
      <c r="E46" s="26">
        <v>2329050</v>
      </c>
      <c r="F46" s="26">
        <v>106</v>
      </c>
      <c r="G46" s="26">
        <v>21972.169811320753</v>
      </c>
      <c r="H46" s="112">
        <v>400</v>
      </c>
      <c r="I46" s="68">
        <v>3.7735849056603774</v>
      </c>
      <c r="J46" s="68">
        <v>0.26500000000000001</v>
      </c>
      <c r="K46" s="67">
        <v>5822.625</v>
      </c>
      <c r="M46" s="20" t="s">
        <v>45</v>
      </c>
      <c r="N46" s="21" t="s">
        <v>1429</v>
      </c>
      <c r="O46" s="26">
        <v>2340225</v>
      </c>
      <c r="P46" s="26">
        <v>142</v>
      </c>
      <c r="Q46" s="67">
        <v>16480.457746478874</v>
      </c>
      <c r="R46" s="69">
        <v>0.13719806763285025</v>
      </c>
    </row>
    <row r="47" spans="2:18" x14ac:dyDescent="0.2">
      <c r="B47" s="20" t="s">
        <v>44</v>
      </c>
      <c r="C47" s="21" t="s">
        <v>1428</v>
      </c>
      <c r="D47" s="21" t="s">
        <v>2195</v>
      </c>
      <c r="E47" s="26">
        <v>5161125</v>
      </c>
      <c r="F47" s="26">
        <v>87</v>
      </c>
      <c r="G47" s="26">
        <v>59323.275862068964</v>
      </c>
      <c r="H47" s="112">
        <v>445</v>
      </c>
      <c r="I47" s="68">
        <v>5.1149425287356323</v>
      </c>
      <c r="J47" s="68">
        <v>0.19550561797752808</v>
      </c>
      <c r="K47" s="67">
        <v>11598.033707865168</v>
      </c>
      <c r="M47" s="20" t="s">
        <v>46</v>
      </c>
      <c r="N47" s="21" t="s">
        <v>1430</v>
      </c>
      <c r="O47" s="26">
        <v>184251</v>
      </c>
      <c r="P47" s="26">
        <v>10</v>
      </c>
      <c r="Q47" s="67">
        <v>18425.099999999999</v>
      </c>
      <c r="R47" s="69">
        <v>2.5974025974025976E-2</v>
      </c>
    </row>
    <row r="48" spans="2:18" x14ac:dyDescent="0.2">
      <c r="B48" s="20" t="s">
        <v>45</v>
      </c>
      <c r="C48" s="21" t="s">
        <v>1429</v>
      </c>
      <c r="D48" s="21" t="s">
        <v>2195</v>
      </c>
      <c r="E48" s="26">
        <v>8948300</v>
      </c>
      <c r="F48" s="26">
        <v>357</v>
      </c>
      <c r="G48" s="26">
        <v>25065.266106442577</v>
      </c>
      <c r="H48" s="112">
        <v>1035</v>
      </c>
      <c r="I48" s="68">
        <v>2.8991596638655461</v>
      </c>
      <c r="J48" s="68">
        <v>0.34492753623188405</v>
      </c>
      <c r="K48" s="67">
        <v>8645.7004830917867</v>
      </c>
      <c r="M48" s="20" t="s">
        <v>47</v>
      </c>
      <c r="N48" s="21" t="s">
        <v>1431</v>
      </c>
      <c r="O48" s="26">
        <v>671550</v>
      </c>
      <c r="P48" s="26">
        <v>72</v>
      </c>
      <c r="Q48" s="67">
        <v>9327.0833333333339</v>
      </c>
      <c r="R48" s="69">
        <v>0.14399999999999999</v>
      </c>
    </row>
    <row r="49" spans="2:18" x14ac:dyDescent="0.2">
      <c r="B49" s="20" t="s">
        <v>46</v>
      </c>
      <c r="C49" s="21" t="s">
        <v>1430</v>
      </c>
      <c r="D49" s="21" t="s">
        <v>2195</v>
      </c>
      <c r="E49" s="26">
        <v>5784876</v>
      </c>
      <c r="F49" s="26">
        <v>181</v>
      </c>
      <c r="G49" s="26">
        <v>31960.6408839779</v>
      </c>
      <c r="H49" s="112">
        <v>385</v>
      </c>
      <c r="I49" s="68">
        <v>2.1270718232044197</v>
      </c>
      <c r="J49" s="68">
        <v>0.47012987012987012</v>
      </c>
      <c r="K49" s="67">
        <v>15025.651948051947</v>
      </c>
      <c r="M49" s="20" t="s">
        <v>48</v>
      </c>
      <c r="N49" s="21" t="s">
        <v>1432</v>
      </c>
      <c r="O49" s="26">
        <v>30950</v>
      </c>
      <c r="P49" s="26">
        <v>5</v>
      </c>
      <c r="Q49" s="67">
        <v>6190</v>
      </c>
      <c r="R49" s="69">
        <v>2.7777777777777776E-2</v>
      </c>
    </row>
    <row r="50" spans="2:18" x14ac:dyDescent="0.2">
      <c r="B50" s="20" t="s">
        <v>47</v>
      </c>
      <c r="C50" s="21" t="s">
        <v>1431</v>
      </c>
      <c r="D50" s="21" t="s">
        <v>2195</v>
      </c>
      <c r="E50" s="26">
        <v>4242030</v>
      </c>
      <c r="F50" s="26">
        <v>163</v>
      </c>
      <c r="G50" s="26">
        <v>26024.723926380368</v>
      </c>
      <c r="H50" s="112">
        <v>500</v>
      </c>
      <c r="I50" s="68">
        <v>3.0674846625766872</v>
      </c>
      <c r="J50" s="68">
        <v>0.32600000000000001</v>
      </c>
      <c r="K50" s="67">
        <v>8484.06</v>
      </c>
      <c r="M50" s="20" t="s">
        <v>49</v>
      </c>
      <c r="N50" s="21" t="s">
        <v>1433</v>
      </c>
      <c r="O50" s="26">
        <v>2421150</v>
      </c>
      <c r="P50" s="26">
        <v>8</v>
      </c>
      <c r="Q50" s="67">
        <v>302643.75</v>
      </c>
      <c r="R50" s="69">
        <v>1.5384615384615385E-2</v>
      </c>
    </row>
    <row r="51" spans="2:18" x14ac:dyDescent="0.2">
      <c r="B51" s="20" t="s">
        <v>48</v>
      </c>
      <c r="C51" s="21" t="s">
        <v>1432</v>
      </c>
      <c r="D51" s="21" t="s">
        <v>2195</v>
      </c>
      <c r="E51" s="26">
        <v>1161820</v>
      </c>
      <c r="F51" s="26">
        <v>38</v>
      </c>
      <c r="G51" s="26">
        <v>30574.21052631579</v>
      </c>
      <c r="H51" s="112">
        <v>180</v>
      </c>
      <c r="I51" s="68">
        <v>4.7368421052631575</v>
      </c>
      <c r="J51" s="68">
        <v>0.21111111111111111</v>
      </c>
      <c r="K51" s="67">
        <v>6454.5555555555557</v>
      </c>
      <c r="M51" s="20" t="s">
        <v>50</v>
      </c>
      <c r="N51" s="21" t="s">
        <v>1434</v>
      </c>
      <c r="O51" s="26">
        <v>3879800</v>
      </c>
      <c r="P51" s="26">
        <v>110</v>
      </c>
      <c r="Q51" s="67">
        <v>35270.909090909088</v>
      </c>
      <c r="R51" s="69">
        <v>9.0909090909090912E-2</v>
      </c>
    </row>
    <row r="52" spans="2:18" x14ac:dyDescent="0.2">
      <c r="B52" s="20" t="s">
        <v>49</v>
      </c>
      <c r="C52" s="21" t="s">
        <v>1433</v>
      </c>
      <c r="D52" s="21" t="s">
        <v>2195</v>
      </c>
      <c r="E52" s="26">
        <v>8223550</v>
      </c>
      <c r="F52" s="26">
        <v>103</v>
      </c>
      <c r="G52" s="26">
        <v>79840.291262135928</v>
      </c>
      <c r="H52" s="112">
        <v>520</v>
      </c>
      <c r="I52" s="68">
        <v>5.0485436893203888</v>
      </c>
      <c r="J52" s="68">
        <v>0.19807692307692307</v>
      </c>
      <c r="K52" s="67">
        <v>15814.51923076923</v>
      </c>
      <c r="M52" s="20" t="s">
        <v>51</v>
      </c>
      <c r="N52" s="21" t="s">
        <v>1435</v>
      </c>
      <c r="O52" s="26">
        <v>2421950</v>
      </c>
      <c r="P52" s="26">
        <v>30</v>
      </c>
      <c r="Q52" s="67">
        <v>80731.666666666672</v>
      </c>
      <c r="R52" s="69">
        <v>4.878048780487805E-2</v>
      </c>
    </row>
    <row r="53" spans="2:18" x14ac:dyDescent="0.2">
      <c r="B53" s="20" t="s">
        <v>50</v>
      </c>
      <c r="C53" s="21" t="s">
        <v>1434</v>
      </c>
      <c r="D53" s="21" t="s">
        <v>2195</v>
      </c>
      <c r="E53" s="26">
        <v>7418150</v>
      </c>
      <c r="F53" s="26">
        <v>259</v>
      </c>
      <c r="G53" s="26">
        <v>28641.505791505791</v>
      </c>
      <c r="H53" s="112">
        <v>1210</v>
      </c>
      <c r="I53" s="68">
        <v>4.6718146718146718</v>
      </c>
      <c r="J53" s="68">
        <v>0.21404958677685951</v>
      </c>
      <c r="K53" s="67">
        <v>6130.7024793388427</v>
      </c>
      <c r="M53" s="20" t="s">
        <v>52</v>
      </c>
      <c r="N53" s="21" t="s">
        <v>1436</v>
      </c>
      <c r="O53" s="26">
        <v>1133750</v>
      </c>
      <c r="P53" s="26">
        <v>79</v>
      </c>
      <c r="Q53" s="67">
        <v>14351.26582278481</v>
      </c>
      <c r="R53" s="69">
        <v>0.13277310924369748</v>
      </c>
    </row>
    <row r="54" spans="2:18" x14ac:dyDescent="0.2">
      <c r="B54" s="20" t="s">
        <v>51</v>
      </c>
      <c r="C54" s="21" t="s">
        <v>1435</v>
      </c>
      <c r="D54" s="21" t="s">
        <v>2195</v>
      </c>
      <c r="E54" s="26">
        <v>6251125</v>
      </c>
      <c r="F54" s="26">
        <v>197</v>
      </c>
      <c r="G54" s="26">
        <v>31731.598984771572</v>
      </c>
      <c r="H54" s="112">
        <v>615</v>
      </c>
      <c r="I54" s="68">
        <v>3.1218274111675126</v>
      </c>
      <c r="J54" s="68">
        <v>0.32032520325203251</v>
      </c>
      <c r="K54" s="67">
        <v>10164.430894308944</v>
      </c>
      <c r="M54" s="20" t="s">
        <v>53</v>
      </c>
      <c r="N54" s="21" t="s">
        <v>1437</v>
      </c>
      <c r="O54" s="26">
        <v>163075</v>
      </c>
      <c r="P54" s="26">
        <v>6</v>
      </c>
      <c r="Q54" s="67">
        <v>27179.166666666668</v>
      </c>
      <c r="R54" s="69">
        <v>1.5189873417721518E-2</v>
      </c>
    </row>
    <row r="55" spans="2:18" x14ac:dyDescent="0.2">
      <c r="B55" s="20" t="s">
        <v>52</v>
      </c>
      <c r="C55" s="21" t="s">
        <v>1436</v>
      </c>
      <c r="D55" s="21" t="s">
        <v>2195</v>
      </c>
      <c r="E55" s="26">
        <v>9421220</v>
      </c>
      <c r="F55" s="26">
        <v>210</v>
      </c>
      <c r="G55" s="26">
        <v>44862.952380952382</v>
      </c>
      <c r="H55" s="112">
        <v>595</v>
      </c>
      <c r="I55" s="68">
        <v>2.8333333333333335</v>
      </c>
      <c r="J55" s="68">
        <v>0.35294117647058826</v>
      </c>
      <c r="K55" s="67">
        <v>15833.98319327731</v>
      </c>
      <c r="M55" s="20" t="s">
        <v>54</v>
      </c>
      <c r="N55" s="21" t="s">
        <v>1438</v>
      </c>
      <c r="O55" s="26">
        <v>2556025</v>
      </c>
      <c r="P55" s="26">
        <v>128</v>
      </c>
      <c r="Q55" s="67">
        <v>19968.9453125</v>
      </c>
      <c r="R55" s="69">
        <v>0.11428571428571428</v>
      </c>
    </row>
    <row r="56" spans="2:18" x14ac:dyDescent="0.2">
      <c r="B56" s="20" t="s">
        <v>53</v>
      </c>
      <c r="C56" s="21" t="s">
        <v>1437</v>
      </c>
      <c r="D56" s="21" t="s">
        <v>2195</v>
      </c>
      <c r="E56" s="26">
        <v>1561425</v>
      </c>
      <c r="F56" s="26">
        <v>54</v>
      </c>
      <c r="G56" s="26">
        <v>28915.277777777777</v>
      </c>
      <c r="H56" s="112">
        <v>395</v>
      </c>
      <c r="I56" s="68">
        <v>7.3148148148148149</v>
      </c>
      <c r="J56" s="68">
        <v>0.13670886075949368</v>
      </c>
      <c r="K56" s="67">
        <v>3952.9746835443038</v>
      </c>
      <c r="M56" s="20" t="s">
        <v>55</v>
      </c>
      <c r="N56" s="21" t="s">
        <v>1439</v>
      </c>
      <c r="O56" s="26">
        <v>776200</v>
      </c>
      <c r="P56" s="26">
        <v>16</v>
      </c>
      <c r="Q56" s="67">
        <v>48512.5</v>
      </c>
      <c r="R56" s="69">
        <v>2.4427480916030534E-2</v>
      </c>
    </row>
    <row r="57" spans="2:18" x14ac:dyDescent="0.2">
      <c r="B57" s="20" t="s">
        <v>54</v>
      </c>
      <c r="C57" s="21" t="s">
        <v>1438</v>
      </c>
      <c r="D57" s="21" t="s">
        <v>2195</v>
      </c>
      <c r="E57" s="26">
        <v>12584215</v>
      </c>
      <c r="F57" s="26">
        <v>622</v>
      </c>
      <c r="G57" s="26">
        <v>20231.856913183281</v>
      </c>
      <c r="H57" s="112">
        <v>1120</v>
      </c>
      <c r="I57" s="68">
        <v>1.8006430868167203</v>
      </c>
      <c r="J57" s="68">
        <v>0.55535714285714288</v>
      </c>
      <c r="K57" s="67">
        <v>11235.90625</v>
      </c>
      <c r="M57" s="20" t="s">
        <v>56</v>
      </c>
      <c r="N57" s="21" t="s">
        <v>1440</v>
      </c>
      <c r="O57" s="26">
        <v>825000</v>
      </c>
      <c r="P57" s="26">
        <v>22</v>
      </c>
      <c r="Q57" s="67">
        <v>37500</v>
      </c>
      <c r="R57" s="69">
        <v>4.7826086956521741E-2</v>
      </c>
    </row>
    <row r="58" spans="2:18" x14ac:dyDescent="0.2">
      <c r="B58" s="20" t="s">
        <v>55</v>
      </c>
      <c r="C58" s="21" t="s">
        <v>1439</v>
      </c>
      <c r="D58" s="21" t="s">
        <v>2195</v>
      </c>
      <c r="E58" s="26">
        <v>3604550</v>
      </c>
      <c r="F58" s="26">
        <v>128</v>
      </c>
      <c r="G58" s="26">
        <v>28160.546875</v>
      </c>
      <c r="H58" s="112">
        <v>655</v>
      </c>
      <c r="I58" s="68">
        <v>5.1171875</v>
      </c>
      <c r="J58" s="68">
        <v>0.19541984732824427</v>
      </c>
      <c r="K58" s="67">
        <v>5503.1297709923665</v>
      </c>
      <c r="M58" s="20" t="s">
        <v>57</v>
      </c>
      <c r="N58" s="21" t="s">
        <v>1441</v>
      </c>
      <c r="O58" s="26">
        <v>1626350</v>
      </c>
      <c r="P58" s="26">
        <v>60</v>
      </c>
      <c r="Q58" s="67">
        <v>27105.833333333332</v>
      </c>
      <c r="R58" s="69">
        <v>6.2827225130890049E-2</v>
      </c>
    </row>
    <row r="59" spans="2:18" x14ac:dyDescent="0.2">
      <c r="B59" s="20" t="s">
        <v>56</v>
      </c>
      <c r="C59" s="21" t="s">
        <v>1440</v>
      </c>
      <c r="D59" s="21" t="s">
        <v>2195</v>
      </c>
      <c r="E59" s="26">
        <v>3837490</v>
      </c>
      <c r="F59" s="26">
        <v>118</v>
      </c>
      <c r="G59" s="26">
        <v>32521.101694915254</v>
      </c>
      <c r="H59" s="112">
        <v>460</v>
      </c>
      <c r="I59" s="68">
        <v>3.8983050847457625</v>
      </c>
      <c r="J59" s="68">
        <v>0.2565217391304348</v>
      </c>
      <c r="K59" s="67">
        <v>8342.3695652173919</v>
      </c>
      <c r="M59" s="20" t="s">
        <v>58</v>
      </c>
      <c r="N59" s="21" t="s">
        <v>1442</v>
      </c>
      <c r="O59" s="26">
        <v>1280600</v>
      </c>
      <c r="P59" s="26">
        <v>76</v>
      </c>
      <c r="Q59" s="67">
        <v>16850</v>
      </c>
      <c r="R59" s="69">
        <v>0.12357723577235773</v>
      </c>
    </row>
    <row r="60" spans="2:18" x14ac:dyDescent="0.2">
      <c r="B60" s="20" t="s">
        <v>57</v>
      </c>
      <c r="C60" s="21" t="s">
        <v>1441</v>
      </c>
      <c r="D60" s="21" t="s">
        <v>2195</v>
      </c>
      <c r="E60" s="26">
        <v>7678201</v>
      </c>
      <c r="F60" s="26">
        <v>268</v>
      </c>
      <c r="G60" s="26">
        <v>28650.003731343284</v>
      </c>
      <c r="H60" s="112">
        <v>955</v>
      </c>
      <c r="I60" s="68">
        <v>3.5634328358208953</v>
      </c>
      <c r="J60" s="68">
        <v>0.28062827225130887</v>
      </c>
      <c r="K60" s="67">
        <v>8040.0010471204187</v>
      </c>
      <c r="M60" s="20" t="s">
        <v>59</v>
      </c>
      <c r="N60" s="21" t="s">
        <v>1443</v>
      </c>
      <c r="O60" s="26">
        <v>1177125</v>
      </c>
      <c r="P60" s="26">
        <v>39</v>
      </c>
      <c r="Q60" s="67">
        <v>30182.692307692309</v>
      </c>
      <c r="R60" s="69">
        <v>5.7352941176470586E-2</v>
      </c>
    </row>
    <row r="61" spans="2:18" x14ac:dyDescent="0.2">
      <c r="B61" s="20" t="s">
        <v>58</v>
      </c>
      <c r="C61" s="21" t="s">
        <v>1442</v>
      </c>
      <c r="D61" s="21" t="s">
        <v>2195</v>
      </c>
      <c r="E61" s="26">
        <v>12792472</v>
      </c>
      <c r="F61" s="26">
        <v>289</v>
      </c>
      <c r="G61" s="26">
        <v>44264.608996539791</v>
      </c>
      <c r="H61" s="112">
        <v>615</v>
      </c>
      <c r="I61" s="68">
        <v>2.1280276816608996</v>
      </c>
      <c r="J61" s="68">
        <v>0.46991869918699186</v>
      </c>
      <c r="K61" s="67">
        <v>20800.767479674796</v>
      </c>
      <c r="M61" s="20" t="s">
        <v>60</v>
      </c>
      <c r="N61" s="21" t="s">
        <v>1444</v>
      </c>
      <c r="O61" s="26">
        <v>1632700</v>
      </c>
      <c r="P61" s="26">
        <v>134</v>
      </c>
      <c r="Q61" s="67">
        <v>12184.328358208955</v>
      </c>
      <c r="R61" s="69">
        <v>0.13333333333333333</v>
      </c>
    </row>
    <row r="62" spans="2:18" x14ac:dyDescent="0.2">
      <c r="B62" s="20" t="s">
        <v>59</v>
      </c>
      <c r="C62" s="21" t="s">
        <v>1443</v>
      </c>
      <c r="D62" s="21" t="s">
        <v>2195</v>
      </c>
      <c r="E62" s="26">
        <v>3053115</v>
      </c>
      <c r="F62" s="26">
        <v>119</v>
      </c>
      <c r="G62" s="26">
        <v>25656.428571428572</v>
      </c>
      <c r="H62" s="112">
        <v>680</v>
      </c>
      <c r="I62" s="68">
        <v>5.7142857142857144</v>
      </c>
      <c r="J62" s="68">
        <v>0.17499999999999999</v>
      </c>
      <c r="K62" s="67">
        <v>4489.875</v>
      </c>
      <c r="M62" s="20" t="s">
        <v>61</v>
      </c>
      <c r="N62" s="21" t="s">
        <v>1445</v>
      </c>
      <c r="O62" s="26">
        <v>473950</v>
      </c>
      <c r="P62" s="26">
        <v>18</v>
      </c>
      <c r="Q62" s="67">
        <v>26330.555555555555</v>
      </c>
      <c r="R62" s="69">
        <v>3.272727272727273E-2</v>
      </c>
    </row>
    <row r="63" spans="2:18" x14ac:dyDescent="0.2">
      <c r="B63" s="20" t="s">
        <v>60</v>
      </c>
      <c r="C63" s="21" t="s">
        <v>1444</v>
      </c>
      <c r="D63" s="21" t="s">
        <v>2195</v>
      </c>
      <c r="E63" s="26">
        <v>9565630</v>
      </c>
      <c r="F63" s="26">
        <v>407</v>
      </c>
      <c r="G63" s="26">
        <v>23502.776412776413</v>
      </c>
      <c r="H63" s="112">
        <v>1005</v>
      </c>
      <c r="I63" s="68">
        <v>2.4692874692874693</v>
      </c>
      <c r="J63" s="68">
        <v>0.40497512437810945</v>
      </c>
      <c r="K63" s="67">
        <v>9518.0398009950241</v>
      </c>
      <c r="M63" s="20" t="s">
        <v>62</v>
      </c>
      <c r="N63" s="21" t="s">
        <v>1446</v>
      </c>
      <c r="O63" s="26">
        <v>17250</v>
      </c>
      <c r="P63" s="26">
        <v>3</v>
      </c>
      <c r="Q63" s="67">
        <v>5750</v>
      </c>
      <c r="R63" s="69">
        <v>9.5238095238095247E-3</v>
      </c>
    </row>
    <row r="64" spans="2:18" x14ac:dyDescent="0.2">
      <c r="B64" s="20" t="s">
        <v>61</v>
      </c>
      <c r="C64" s="21" t="s">
        <v>1445</v>
      </c>
      <c r="D64" s="21" t="s">
        <v>2195</v>
      </c>
      <c r="E64" s="26">
        <v>58125476</v>
      </c>
      <c r="F64" s="26">
        <v>322</v>
      </c>
      <c r="G64" s="26">
        <v>180513.90062111802</v>
      </c>
      <c r="H64" s="112">
        <v>550</v>
      </c>
      <c r="I64" s="68">
        <v>1.7080745341614907</v>
      </c>
      <c r="J64" s="68">
        <v>0.58545454545454545</v>
      </c>
      <c r="K64" s="67">
        <v>105682.68363636364</v>
      </c>
      <c r="M64" s="20" t="s">
        <v>63</v>
      </c>
      <c r="N64" s="21" t="s">
        <v>1447</v>
      </c>
      <c r="O64" s="26">
        <v>152750</v>
      </c>
      <c r="P64" s="26">
        <v>20</v>
      </c>
      <c r="Q64" s="67">
        <v>7637.5</v>
      </c>
      <c r="R64" s="69">
        <v>5.9701492537313432E-2</v>
      </c>
    </row>
    <row r="65" spans="2:18" x14ac:dyDescent="0.2">
      <c r="B65" s="20" t="s">
        <v>62</v>
      </c>
      <c r="C65" s="21" t="s">
        <v>1446</v>
      </c>
      <c r="D65" s="21" t="s">
        <v>2195</v>
      </c>
      <c r="E65" s="26">
        <v>664500</v>
      </c>
      <c r="F65" s="26">
        <v>33</v>
      </c>
      <c r="G65" s="26">
        <v>20136.363636363636</v>
      </c>
      <c r="H65" s="112">
        <v>315</v>
      </c>
      <c r="I65" s="68">
        <v>9.545454545454545</v>
      </c>
      <c r="J65" s="68">
        <v>0.10476190476190476</v>
      </c>
      <c r="K65" s="67">
        <v>2109.5238095238096</v>
      </c>
      <c r="M65" s="20" t="s">
        <v>64</v>
      </c>
      <c r="N65" s="21" t="s">
        <v>1448</v>
      </c>
      <c r="O65" s="26">
        <v>211620</v>
      </c>
      <c r="P65" s="26">
        <v>11</v>
      </c>
      <c r="Q65" s="67">
        <v>19238.18181818182</v>
      </c>
      <c r="R65" s="69">
        <v>1.9642857142857142E-2</v>
      </c>
    </row>
    <row r="66" spans="2:18" x14ac:dyDescent="0.2">
      <c r="B66" s="20" t="s">
        <v>63</v>
      </c>
      <c r="C66" s="21" t="s">
        <v>1447</v>
      </c>
      <c r="D66" s="21" t="s">
        <v>2195</v>
      </c>
      <c r="E66" s="26">
        <v>2741175</v>
      </c>
      <c r="F66" s="26">
        <v>137</v>
      </c>
      <c r="G66" s="26">
        <v>20008.576642335767</v>
      </c>
      <c r="H66" s="112">
        <v>335</v>
      </c>
      <c r="I66" s="68">
        <v>2.4452554744525545</v>
      </c>
      <c r="J66" s="68">
        <v>0.40895522388059702</v>
      </c>
      <c r="K66" s="67">
        <v>8182.6119402985078</v>
      </c>
      <c r="M66" s="20" t="s">
        <v>65</v>
      </c>
      <c r="N66" s="21" t="s">
        <v>1449</v>
      </c>
      <c r="O66" s="26">
        <v>26500</v>
      </c>
      <c r="P66" s="26">
        <v>1</v>
      </c>
      <c r="Q66" s="67">
        <v>26500</v>
      </c>
      <c r="R66" s="69">
        <v>5.263157894736842E-3</v>
      </c>
    </row>
    <row r="67" spans="2:18" x14ac:dyDescent="0.2">
      <c r="B67" s="20" t="s">
        <v>64</v>
      </c>
      <c r="C67" s="21" t="s">
        <v>1448</v>
      </c>
      <c r="D67" s="21" t="s">
        <v>2196</v>
      </c>
      <c r="E67" s="26">
        <v>10969670</v>
      </c>
      <c r="F67" s="26">
        <v>188</v>
      </c>
      <c r="G67" s="26">
        <v>58349.308510638301</v>
      </c>
      <c r="H67" s="112">
        <v>560</v>
      </c>
      <c r="I67" s="68">
        <v>2.978723404255319</v>
      </c>
      <c r="J67" s="68">
        <v>0.33571428571428569</v>
      </c>
      <c r="K67" s="67">
        <v>19588.696428571428</v>
      </c>
      <c r="M67" s="20" t="s">
        <v>66</v>
      </c>
      <c r="N67" s="21" t="s">
        <v>1450</v>
      </c>
      <c r="O67" s="26">
        <v>89875</v>
      </c>
      <c r="P67" s="26">
        <v>8</v>
      </c>
      <c r="Q67" s="67">
        <v>11234.375</v>
      </c>
      <c r="R67" s="69">
        <v>1.9277108433734941E-2</v>
      </c>
    </row>
    <row r="68" spans="2:18" x14ac:dyDescent="0.2">
      <c r="B68" s="20" t="s">
        <v>65</v>
      </c>
      <c r="C68" s="21" t="s">
        <v>1449</v>
      </c>
      <c r="D68" s="21" t="s">
        <v>2196</v>
      </c>
      <c r="E68" s="26">
        <v>1597590</v>
      </c>
      <c r="F68" s="26">
        <v>39</v>
      </c>
      <c r="G68" s="26">
        <v>40963.846153846156</v>
      </c>
      <c r="H68" s="112">
        <v>190</v>
      </c>
      <c r="I68" s="68">
        <v>4.8717948717948714</v>
      </c>
      <c r="J68" s="68">
        <v>0.20526315789473684</v>
      </c>
      <c r="K68" s="67">
        <v>8408.3684210526317</v>
      </c>
      <c r="M68" s="20" t="s">
        <v>67</v>
      </c>
      <c r="N68" s="21" t="s">
        <v>1451</v>
      </c>
      <c r="O68" s="26">
        <v>376315</v>
      </c>
      <c r="P68" s="26">
        <v>45</v>
      </c>
      <c r="Q68" s="67">
        <v>8362.5555555555547</v>
      </c>
      <c r="R68" s="69">
        <v>0.09</v>
      </c>
    </row>
    <row r="69" spans="2:18" x14ac:dyDescent="0.2">
      <c r="B69" s="20" t="s">
        <v>66</v>
      </c>
      <c r="C69" s="21" t="s">
        <v>1450</v>
      </c>
      <c r="D69" s="21" t="s">
        <v>2196</v>
      </c>
      <c r="E69" s="26">
        <v>20041330</v>
      </c>
      <c r="F69" s="26">
        <v>264</v>
      </c>
      <c r="G69" s="26">
        <v>75914.128787878784</v>
      </c>
      <c r="H69" s="112">
        <v>415</v>
      </c>
      <c r="I69" s="68">
        <v>1.571969696969697</v>
      </c>
      <c r="J69" s="68">
        <v>0.636144578313253</v>
      </c>
      <c r="K69" s="67">
        <v>48292.361445783135</v>
      </c>
      <c r="M69" s="20" t="s">
        <v>68</v>
      </c>
      <c r="N69" s="21" t="s">
        <v>1452</v>
      </c>
      <c r="O69" s="26">
        <v>43000</v>
      </c>
      <c r="P69" s="26">
        <v>1</v>
      </c>
      <c r="Q69" s="67">
        <v>43000</v>
      </c>
      <c r="R69" s="69">
        <v>5.263157894736842E-3</v>
      </c>
    </row>
    <row r="70" spans="2:18" x14ac:dyDescent="0.2">
      <c r="B70" s="20" t="s">
        <v>67</v>
      </c>
      <c r="C70" s="21" t="s">
        <v>1451</v>
      </c>
      <c r="D70" s="21" t="s">
        <v>2196</v>
      </c>
      <c r="E70" s="26">
        <v>21770615</v>
      </c>
      <c r="F70" s="26">
        <v>410</v>
      </c>
      <c r="G70" s="26">
        <v>53099.060975609755</v>
      </c>
      <c r="H70" s="112">
        <v>500</v>
      </c>
      <c r="I70" s="68">
        <v>1.2195121951219512</v>
      </c>
      <c r="J70" s="68">
        <v>0.82</v>
      </c>
      <c r="K70" s="67">
        <v>43541.23</v>
      </c>
      <c r="M70" s="20" t="s">
        <v>69</v>
      </c>
      <c r="N70" s="21" t="s">
        <v>1453</v>
      </c>
      <c r="O70" s="26">
        <v>28250</v>
      </c>
      <c r="P70" s="26">
        <v>1</v>
      </c>
      <c r="Q70" s="67">
        <v>28250</v>
      </c>
      <c r="R70" s="69">
        <v>4.4444444444444444E-3</v>
      </c>
    </row>
    <row r="71" spans="2:18" x14ac:dyDescent="0.2">
      <c r="B71" s="20" t="s">
        <v>68</v>
      </c>
      <c r="C71" s="21" t="s">
        <v>1452</v>
      </c>
      <c r="D71" s="21" t="s">
        <v>2196</v>
      </c>
      <c r="E71" s="26">
        <v>1605375</v>
      </c>
      <c r="F71" s="26">
        <v>79</v>
      </c>
      <c r="G71" s="26">
        <v>20321.202531645569</v>
      </c>
      <c r="H71" s="112">
        <v>190</v>
      </c>
      <c r="I71" s="68">
        <v>2.4050632911392404</v>
      </c>
      <c r="J71" s="68">
        <v>0.41578947368421054</v>
      </c>
      <c r="K71" s="67">
        <v>8449.3421052631584</v>
      </c>
      <c r="M71" s="20" t="s">
        <v>70</v>
      </c>
      <c r="N71" s="21" t="s">
        <v>1454</v>
      </c>
      <c r="O71" s="26">
        <v>110350</v>
      </c>
      <c r="P71" s="26">
        <v>11</v>
      </c>
      <c r="Q71" s="67">
        <v>10031.818181818182</v>
      </c>
      <c r="R71" s="69">
        <v>4.4897959183673466E-2</v>
      </c>
    </row>
    <row r="72" spans="2:18" x14ac:dyDescent="0.2">
      <c r="B72" s="20" t="s">
        <v>69</v>
      </c>
      <c r="C72" s="21" t="s">
        <v>1453</v>
      </c>
      <c r="D72" s="21" t="s">
        <v>2196</v>
      </c>
      <c r="E72" s="26">
        <v>379700</v>
      </c>
      <c r="F72" s="26">
        <v>42</v>
      </c>
      <c r="G72" s="26">
        <v>9040.4761904761908</v>
      </c>
      <c r="H72" s="112">
        <v>225</v>
      </c>
      <c r="I72" s="68">
        <v>5.3571428571428568</v>
      </c>
      <c r="J72" s="68">
        <v>0.18666666666666668</v>
      </c>
      <c r="K72" s="67">
        <v>1687.5555555555557</v>
      </c>
      <c r="M72" s="20" t="s">
        <v>71</v>
      </c>
      <c r="N72" s="21" t="s">
        <v>1455</v>
      </c>
      <c r="O72" s="26">
        <v>265250</v>
      </c>
      <c r="P72" s="26">
        <v>22</v>
      </c>
      <c r="Q72" s="67">
        <v>12056.818181818182</v>
      </c>
      <c r="R72" s="69">
        <v>4.7826086956521741E-2</v>
      </c>
    </row>
    <row r="73" spans="2:18" x14ac:dyDescent="0.2">
      <c r="B73" s="20" t="s">
        <v>70</v>
      </c>
      <c r="C73" s="21" t="s">
        <v>1454</v>
      </c>
      <c r="D73" s="21" t="s">
        <v>2196</v>
      </c>
      <c r="E73" s="26">
        <v>1777425</v>
      </c>
      <c r="F73" s="26">
        <v>135</v>
      </c>
      <c r="G73" s="26">
        <v>13166.111111111111</v>
      </c>
      <c r="H73" s="112">
        <v>245</v>
      </c>
      <c r="I73" s="68">
        <v>1.8148148148148149</v>
      </c>
      <c r="J73" s="68">
        <v>0.55102040816326525</v>
      </c>
      <c r="K73" s="67">
        <v>7254.7959183673465</v>
      </c>
      <c r="M73" s="20" t="s">
        <v>72</v>
      </c>
      <c r="N73" s="21" t="s">
        <v>1456</v>
      </c>
      <c r="O73" s="26">
        <v>23225</v>
      </c>
      <c r="P73" s="26">
        <v>7</v>
      </c>
      <c r="Q73" s="67">
        <v>3317.8571428571427</v>
      </c>
      <c r="R73" s="69">
        <v>1.9718309859154931E-2</v>
      </c>
    </row>
    <row r="74" spans="2:18" x14ac:dyDescent="0.2">
      <c r="B74" s="20" t="s">
        <v>71</v>
      </c>
      <c r="C74" s="21" t="s">
        <v>1455</v>
      </c>
      <c r="D74" s="21" t="s">
        <v>2196</v>
      </c>
      <c r="E74" s="26">
        <v>10282510</v>
      </c>
      <c r="F74" s="26">
        <v>295</v>
      </c>
      <c r="G74" s="26">
        <v>34855.966101694918</v>
      </c>
      <c r="H74" s="112">
        <v>460</v>
      </c>
      <c r="I74" s="68">
        <v>1.5593220338983051</v>
      </c>
      <c r="J74" s="68">
        <v>0.64130434782608692</v>
      </c>
      <c r="K74" s="67">
        <v>22353.282608695652</v>
      </c>
      <c r="M74" s="20" t="s">
        <v>73</v>
      </c>
      <c r="N74" s="21" t="s">
        <v>1457</v>
      </c>
      <c r="O74" s="26">
        <v>42420</v>
      </c>
      <c r="P74" s="26">
        <v>16</v>
      </c>
      <c r="Q74" s="67">
        <v>2651.25</v>
      </c>
      <c r="R74" s="69">
        <v>0.08</v>
      </c>
    </row>
    <row r="75" spans="2:18" x14ac:dyDescent="0.2">
      <c r="B75" s="20" t="s">
        <v>72</v>
      </c>
      <c r="C75" s="21" t="s">
        <v>1456</v>
      </c>
      <c r="D75" s="21" t="s">
        <v>2196</v>
      </c>
      <c r="E75" s="26">
        <v>1123675</v>
      </c>
      <c r="F75" s="26">
        <v>101</v>
      </c>
      <c r="G75" s="26">
        <v>11125.495049504951</v>
      </c>
      <c r="H75" s="112">
        <v>355</v>
      </c>
      <c r="I75" s="68">
        <v>3.5148514851485149</v>
      </c>
      <c r="J75" s="68">
        <v>0.28450704225352114</v>
      </c>
      <c r="K75" s="67">
        <v>3165.2816901408451</v>
      </c>
      <c r="M75" s="20" t="s">
        <v>74</v>
      </c>
      <c r="N75" s="21" t="s">
        <v>1458</v>
      </c>
      <c r="O75" s="26">
        <v>5300</v>
      </c>
      <c r="P75" s="26">
        <v>1</v>
      </c>
      <c r="Q75" s="67">
        <v>5300</v>
      </c>
      <c r="R75" s="69">
        <v>3.7735849056603774E-3</v>
      </c>
    </row>
    <row r="76" spans="2:18" x14ac:dyDescent="0.2">
      <c r="B76" s="20" t="s">
        <v>73</v>
      </c>
      <c r="C76" s="21" t="s">
        <v>1457</v>
      </c>
      <c r="D76" s="21" t="s">
        <v>2196</v>
      </c>
      <c r="E76" s="26">
        <v>1056165</v>
      </c>
      <c r="F76" s="26">
        <v>73</v>
      </c>
      <c r="G76" s="26">
        <v>14468.013698630137</v>
      </c>
      <c r="H76" s="112">
        <v>200</v>
      </c>
      <c r="I76" s="68">
        <v>2.7397260273972601</v>
      </c>
      <c r="J76" s="68">
        <v>0.36499999999999999</v>
      </c>
      <c r="K76" s="67">
        <v>5280.8249999999998</v>
      </c>
      <c r="M76" s="20" t="s">
        <v>76</v>
      </c>
      <c r="N76" s="21" t="s">
        <v>1460</v>
      </c>
      <c r="O76" s="26">
        <v>8300</v>
      </c>
      <c r="P76" s="26">
        <v>1</v>
      </c>
      <c r="Q76" s="67">
        <v>8300</v>
      </c>
      <c r="R76" s="69">
        <v>4.6511627906976744E-3</v>
      </c>
    </row>
    <row r="77" spans="2:18" x14ac:dyDescent="0.2">
      <c r="B77" s="20" t="s">
        <v>74</v>
      </c>
      <c r="C77" s="21" t="s">
        <v>1458</v>
      </c>
      <c r="D77" s="21" t="s">
        <v>2196</v>
      </c>
      <c r="E77" s="26">
        <v>1132750</v>
      </c>
      <c r="F77" s="26">
        <v>54</v>
      </c>
      <c r="G77" s="26">
        <v>20976.85185185185</v>
      </c>
      <c r="H77" s="112">
        <v>265</v>
      </c>
      <c r="I77" s="68">
        <v>4.9074074074074074</v>
      </c>
      <c r="J77" s="68">
        <v>0.20377358490566039</v>
      </c>
      <c r="K77" s="67">
        <v>4274.5283018867922</v>
      </c>
      <c r="M77" s="20" t="s">
        <v>77</v>
      </c>
      <c r="N77" s="21" t="s">
        <v>1461</v>
      </c>
      <c r="O77" s="26">
        <v>1728980</v>
      </c>
      <c r="P77" s="26">
        <v>76</v>
      </c>
      <c r="Q77" s="67">
        <v>22749.736842105263</v>
      </c>
      <c r="R77" s="69">
        <v>0.11968503937007874</v>
      </c>
    </row>
    <row r="78" spans="2:18" x14ac:dyDescent="0.2">
      <c r="B78" s="20" t="s">
        <v>75</v>
      </c>
      <c r="C78" s="21" t="s">
        <v>1459</v>
      </c>
      <c r="D78" s="21" t="s">
        <v>2196</v>
      </c>
      <c r="E78" s="26">
        <v>1112290</v>
      </c>
      <c r="F78" s="26">
        <v>114</v>
      </c>
      <c r="G78" s="26">
        <v>9756.9298245614027</v>
      </c>
      <c r="H78" s="112">
        <v>200</v>
      </c>
      <c r="I78" s="68">
        <v>1.7543859649122806</v>
      </c>
      <c r="J78" s="68">
        <v>0.56999999999999995</v>
      </c>
      <c r="K78" s="67">
        <v>5561.45</v>
      </c>
      <c r="M78" s="20" t="s">
        <v>78</v>
      </c>
      <c r="N78" s="21" t="s">
        <v>1462</v>
      </c>
      <c r="O78" s="26">
        <v>263325</v>
      </c>
      <c r="P78" s="26">
        <v>25</v>
      </c>
      <c r="Q78" s="67">
        <v>10533</v>
      </c>
      <c r="R78" s="69">
        <v>4.6728971962616821E-2</v>
      </c>
    </row>
    <row r="79" spans="2:18" x14ac:dyDescent="0.2">
      <c r="B79" s="20" t="s">
        <v>76</v>
      </c>
      <c r="C79" s="21" t="s">
        <v>1460</v>
      </c>
      <c r="D79" s="21" t="s">
        <v>2196</v>
      </c>
      <c r="E79" s="26">
        <v>882000</v>
      </c>
      <c r="F79" s="26">
        <v>79</v>
      </c>
      <c r="G79" s="26">
        <v>11164.556962025317</v>
      </c>
      <c r="H79" s="112">
        <v>215</v>
      </c>
      <c r="I79" s="68">
        <v>2.721518987341772</v>
      </c>
      <c r="J79" s="68">
        <v>0.36744186046511629</v>
      </c>
      <c r="K79" s="67">
        <v>4102.3255813953492</v>
      </c>
      <c r="M79" s="20" t="s">
        <v>79</v>
      </c>
      <c r="N79" s="21" t="s">
        <v>1463</v>
      </c>
      <c r="O79" s="26">
        <v>1483880</v>
      </c>
      <c r="P79" s="26">
        <v>8</v>
      </c>
      <c r="Q79" s="67">
        <v>185485</v>
      </c>
      <c r="R79" s="69">
        <v>3.5555555555555556E-2</v>
      </c>
    </row>
    <row r="80" spans="2:18" x14ac:dyDescent="0.2">
      <c r="B80" s="20" t="s">
        <v>77</v>
      </c>
      <c r="C80" s="21" t="s">
        <v>1461</v>
      </c>
      <c r="D80" s="21" t="s">
        <v>2196</v>
      </c>
      <c r="E80" s="26">
        <v>23410710</v>
      </c>
      <c r="F80" s="26">
        <v>500</v>
      </c>
      <c r="G80" s="26">
        <v>46821.42</v>
      </c>
      <c r="H80" s="112">
        <v>635</v>
      </c>
      <c r="I80" s="68">
        <v>1.27</v>
      </c>
      <c r="J80" s="68">
        <v>0.78740157480314965</v>
      </c>
      <c r="K80" s="67">
        <v>36867.259842519685</v>
      </c>
      <c r="M80" s="20" t="s">
        <v>80</v>
      </c>
      <c r="N80" s="21" t="s">
        <v>1464</v>
      </c>
      <c r="O80" s="26">
        <v>275100</v>
      </c>
      <c r="P80" s="26">
        <v>2</v>
      </c>
      <c r="Q80" s="67">
        <v>137550</v>
      </c>
      <c r="R80" s="69">
        <v>6.5573770491803279E-3</v>
      </c>
    </row>
    <row r="81" spans="2:18" x14ac:dyDescent="0.2">
      <c r="B81" s="20" t="s">
        <v>78</v>
      </c>
      <c r="C81" s="21" t="s">
        <v>1462</v>
      </c>
      <c r="D81" s="21" t="s">
        <v>2196</v>
      </c>
      <c r="E81" s="26">
        <v>7653125</v>
      </c>
      <c r="F81" s="26">
        <v>354</v>
      </c>
      <c r="G81" s="26">
        <v>21618.997175141241</v>
      </c>
      <c r="H81" s="112">
        <v>535</v>
      </c>
      <c r="I81" s="68">
        <v>1.5112994350282485</v>
      </c>
      <c r="J81" s="68">
        <v>0.66168224299065426</v>
      </c>
      <c r="K81" s="67">
        <v>14304.906542056075</v>
      </c>
      <c r="M81" s="20" t="s">
        <v>81</v>
      </c>
      <c r="N81" s="21" t="s">
        <v>1465</v>
      </c>
      <c r="O81" s="26">
        <v>227280</v>
      </c>
      <c r="P81" s="26">
        <v>35</v>
      </c>
      <c r="Q81" s="67">
        <v>6493.7142857142853</v>
      </c>
      <c r="R81" s="69">
        <v>5.6000000000000001E-2</v>
      </c>
    </row>
    <row r="82" spans="2:18" x14ac:dyDescent="0.2">
      <c r="B82" s="20" t="s">
        <v>79</v>
      </c>
      <c r="C82" s="21" t="s">
        <v>1463</v>
      </c>
      <c r="D82" s="21" t="s">
        <v>2196</v>
      </c>
      <c r="E82" s="26">
        <v>4899640</v>
      </c>
      <c r="F82" s="26">
        <v>71</v>
      </c>
      <c r="G82" s="26">
        <v>69009.014084507042</v>
      </c>
      <c r="H82" s="112">
        <v>225</v>
      </c>
      <c r="I82" s="68">
        <v>3.1690140845070425</v>
      </c>
      <c r="J82" s="68">
        <v>0.31555555555555553</v>
      </c>
      <c r="K82" s="67">
        <v>21776.177777777779</v>
      </c>
      <c r="M82" s="20" t="s">
        <v>82</v>
      </c>
      <c r="N82" s="21" t="s">
        <v>1466</v>
      </c>
      <c r="O82" s="26">
        <v>128650</v>
      </c>
      <c r="P82" s="26">
        <v>11</v>
      </c>
      <c r="Q82" s="67">
        <v>11695.454545454546</v>
      </c>
      <c r="R82" s="69">
        <v>2.7848101265822784E-2</v>
      </c>
    </row>
    <row r="83" spans="2:18" x14ac:dyDescent="0.2">
      <c r="B83" s="20" t="s">
        <v>80</v>
      </c>
      <c r="C83" s="21" t="s">
        <v>1464</v>
      </c>
      <c r="D83" s="21" t="s">
        <v>2196</v>
      </c>
      <c r="E83" s="26">
        <v>1376480</v>
      </c>
      <c r="F83" s="26">
        <v>74</v>
      </c>
      <c r="G83" s="26">
        <v>18601.08108108108</v>
      </c>
      <c r="H83" s="112">
        <v>305</v>
      </c>
      <c r="I83" s="68">
        <v>4.1216216216216219</v>
      </c>
      <c r="J83" s="68">
        <v>0.24262295081967214</v>
      </c>
      <c r="K83" s="67">
        <v>4513.0491803278692</v>
      </c>
      <c r="M83" s="20" t="s">
        <v>83</v>
      </c>
      <c r="N83" s="21" t="s">
        <v>1467</v>
      </c>
      <c r="O83" s="26">
        <v>18900</v>
      </c>
      <c r="P83" s="26">
        <v>2</v>
      </c>
      <c r="Q83" s="67">
        <v>9450</v>
      </c>
      <c r="R83" s="69">
        <v>6.3492063492063492E-3</v>
      </c>
    </row>
    <row r="84" spans="2:18" x14ac:dyDescent="0.2">
      <c r="B84" s="20" t="s">
        <v>81</v>
      </c>
      <c r="C84" s="21" t="s">
        <v>1465</v>
      </c>
      <c r="D84" s="21" t="s">
        <v>2196</v>
      </c>
      <c r="E84" s="26">
        <v>23506845</v>
      </c>
      <c r="F84" s="26">
        <v>481</v>
      </c>
      <c r="G84" s="26">
        <v>48870.779625779629</v>
      </c>
      <c r="H84" s="112">
        <v>625</v>
      </c>
      <c r="I84" s="68">
        <v>1.2993762993762994</v>
      </c>
      <c r="J84" s="68">
        <v>0.76959999999999995</v>
      </c>
      <c r="K84" s="67">
        <v>37610.951999999997</v>
      </c>
      <c r="M84" s="20" t="s">
        <v>84</v>
      </c>
      <c r="N84" s="21" t="s">
        <v>1468</v>
      </c>
      <c r="O84" s="26">
        <v>5000</v>
      </c>
      <c r="P84" s="26">
        <v>1</v>
      </c>
      <c r="Q84" s="67">
        <v>5000</v>
      </c>
      <c r="R84" s="69">
        <v>4.0816326530612249E-3</v>
      </c>
    </row>
    <row r="85" spans="2:18" x14ac:dyDescent="0.2">
      <c r="B85" s="20" t="s">
        <v>82</v>
      </c>
      <c r="C85" s="21" t="s">
        <v>1466</v>
      </c>
      <c r="D85" s="21" t="s">
        <v>2196</v>
      </c>
      <c r="E85" s="26">
        <v>1265300</v>
      </c>
      <c r="F85" s="26">
        <v>49</v>
      </c>
      <c r="G85" s="26">
        <v>25822.448979591838</v>
      </c>
      <c r="H85" s="112">
        <v>395</v>
      </c>
      <c r="I85" s="68">
        <v>8.0612244897959187</v>
      </c>
      <c r="J85" s="68">
        <v>0.1240506329113924</v>
      </c>
      <c r="K85" s="67">
        <v>3203.2911392405063</v>
      </c>
      <c r="M85" s="20" t="s">
        <v>85</v>
      </c>
      <c r="N85" s="21" t="s">
        <v>1469</v>
      </c>
      <c r="O85" s="26">
        <v>230525</v>
      </c>
      <c r="P85" s="26">
        <v>27</v>
      </c>
      <c r="Q85" s="67">
        <v>8537.9629629629635</v>
      </c>
      <c r="R85" s="69">
        <v>5.2941176470588235E-2</v>
      </c>
    </row>
    <row r="86" spans="2:18" x14ac:dyDescent="0.2">
      <c r="B86" s="20" t="s">
        <v>83</v>
      </c>
      <c r="C86" s="21" t="s">
        <v>1467</v>
      </c>
      <c r="D86" s="21" t="s">
        <v>2196</v>
      </c>
      <c r="E86" s="26">
        <v>2199850</v>
      </c>
      <c r="F86" s="26">
        <v>133</v>
      </c>
      <c r="G86" s="26">
        <v>16540.225563909775</v>
      </c>
      <c r="H86" s="112">
        <v>315</v>
      </c>
      <c r="I86" s="68">
        <v>2.3684210526315788</v>
      </c>
      <c r="J86" s="68">
        <v>0.42222222222222222</v>
      </c>
      <c r="K86" s="67">
        <v>6983.6507936507933</v>
      </c>
      <c r="M86" s="20" t="s">
        <v>86</v>
      </c>
      <c r="N86" s="21" t="s">
        <v>1470</v>
      </c>
      <c r="O86" s="26">
        <v>2250</v>
      </c>
      <c r="P86" s="26">
        <v>1</v>
      </c>
      <c r="Q86" s="67">
        <v>2250</v>
      </c>
      <c r="R86" s="69">
        <v>3.5087719298245615E-3</v>
      </c>
    </row>
    <row r="87" spans="2:18" x14ac:dyDescent="0.2">
      <c r="B87" s="20" t="s">
        <v>84</v>
      </c>
      <c r="C87" s="21" t="s">
        <v>1468</v>
      </c>
      <c r="D87" s="21" t="s">
        <v>2196</v>
      </c>
      <c r="E87" s="26">
        <v>892325</v>
      </c>
      <c r="F87" s="26">
        <v>69</v>
      </c>
      <c r="G87" s="26">
        <v>12932.246376811594</v>
      </c>
      <c r="H87" s="112">
        <v>245</v>
      </c>
      <c r="I87" s="68">
        <v>3.5507246376811592</v>
      </c>
      <c r="J87" s="68">
        <v>0.28163265306122448</v>
      </c>
      <c r="K87" s="67">
        <v>3642.1428571428573</v>
      </c>
      <c r="M87" s="20" t="s">
        <v>87</v>
      </c>
      <c r="N87" s="21" t="s">
        <v>1471</v>
      </c>
      <c r="O87" s="26">
        <v>39400</v>
      </c>
      <c r="P87" s="26">
        <v>4</v>
      </c>
      <c r="Q87" s="67">
        <v>9850</v>
      </c>
      <c r="R87" s="69">
        <v>1.7021276595744681E-2</v>
      </c>
    </row>
    <row r="88" spans="2:18" x14ac:dyDescent="0.2">
      <c r="B88" s="20" t="s">
        <v>85</v>
      </c>
      <c r="C88" s="21" t="s">
        <v>1469</v>
      </c>
      <c r="D88" s="21" t="s">
        <v>2196</v>
      </c>
      <c r="E88" s="26">
        <v>2553690</v>
      </c>
      <c r="F88" s="26">
        <v>249</v>
      </c>
      <c r="G88" s="26">
        <v>10255.783132530121</v>
      </c>
      <c r="H88" s="112">
        <v>510</v>
      </c>
      <c r="I88" s="68">
        <v>2.0481927710843375</v>
      </c>
      <c r="J88" s="68">
        <v>0.48823529411764705</v>
      </c>
      <c r="K88" s="67">
        <v>5007.2352941176468</v>
      </c>
      <c r="M88" s="20" t="s">
        <v>88</v>
      </c>
      <c r="N88" s="21" t="s">
        <v>1472</v>
      </c>
      <c r="O88" s="26">
        <v>3195250</v>
      </c>
      <c r="P88" s="26">
        <v>116</v>
      </c>
      <c r="Q88" s="67">
        <v>27545.258620689656</v>
      </c>
      <c r="R88" s="69">
        <v>0.17313432835820897</v>
      </c>
    </row>
    <row r="89" spans="2:18" x14ac:dyDescent="0.2">
      <c r="B89" s="20" t="s">
        <v>86</v>
      </c>
      <c r="C89" s="21" t="s">
        <v>1470</v>
      </c>
      <c r="D89" s="21" t="s">
        <v>2196</v>
      </c>
      <c r="E89" s="26">
        <v>593960</v>
      </c>
      <c r="F89" s="26">
        <v>50</v>
      </c>
      <c r="G89" s="26">
        <v>11879.2</v>
      </c>
      <c r="H89" s="112">
        <v>285</v>
      </c>
      <c r="I89" s="68">
        <v>5.7</v>
      </c>
      <c r="J89" s="68">
        <v>0.17543859649122806</v>
      </c>
      <c r="K89" s="67">
        <v>2084.0701754385964</v>
      </c>
      <c r="M89" s="20" t="s">
        <v>89</v>
      </c>
      <c r="N89" s="21" t="s">
        <v>1473</v>
      </c>
      <c r="O89" s="26">
        <v>263450</v>
      </c>
      <c r="P89" s="26">
        <v>18</v>
      </c>
      <c r="Q89" s="67">
        <v>14636.111111111111</v>
      </c>
      <c r="R89" s="69">
        <v>4.2857142857142858E-2</v>
      </c>
    </row>
    <row r="90" spans="2:18" x14ac:dyDescent="0.2">
      <c r="B90" s="20" t="s">
        <v>87</v>
      </c>
      <c r="C90" s="21" t="s">
        <v>1471</v>
      </c>
      <c r="D90" s="21" t="s">
        <v>2196</v>
      </c>
      <c r="E90" s="26">
        <v>428000</v>
      </c>
      <c r="F90" s="26">
        <v>34</v>
      </c>
      <c r="G90" s="26">
        <v>12588.235294117647</v>
      </c>
      <c r="H90" s="112">
        <v>235</v>
      </c>
      <c r="I90" s="68">
        <v>6.9117647058823533</v>
      </c>
      <c r="J90" s="68">
        <v>0.14468085106382977</v>
      </c>
      <c r="K90" s="67">
        <v>1821.2765957446809</v>
      </c>
      <c r="M90" s="20" t="s">
        <v>90</v>
      </c>
      <c r="N90" s="21" t="s">
        <v>1474</v>
      </c>
      <c r="O90" s="26">
        <v>2959375</v>
      </c>
      <c r="P90" s="26">
        <v>55</v>
      </c>
      <c r="Q90" s="67">
        <v>53806.818181818184</v>
      </c>
      <c r="R90" s="69">
        <v>0.17741935483870969</v>
      </c>
    </row>
    <row r="91" spans="2:18" x14ac:dyDescent="0.2">
      <c r="B91" s="20" t="s">
        <v>88</v>
      </c>
      <c r="C91" s="21" t="s">
        <v>1472</v>
      </c>
      <c r="D91" s="21" t="s">
        <v>2196</v>
      </c>
      <c r="E91" s="26">
        <v>10649605</v>
      </c>
      <c r="F91" s="26">
        <v>418</v>
      </c>
      <c r="G91" s="26">
        <v>25477.523923444976</v>
      </c>
      <c r="H91" s="112">
        <v>670</v>
      </c>
      <c r="I91" s="68">
        <v>1.6028708133971292</v>
      </c>
      <c r="J91" s="68">
        <v>0.62388059701492538</v>
      </c>
      <c r="K91" s="67">
        <v>15894.932835820895</v>
      </c>
      <c r="M91" s="20" t="s">
        <v>91</v>
      </c>
      <c r="N91" s="21" t="s">
        <v>1476</v>
      </c>
      <c r="O91" s="26">
        <v>444875</v>
      </c>
      <c r="P91" s="26">
        <v>40</v>
      </c>
      <c r="Q91" s="67">
        <v>11121.875</v>
      </c>
      <c r="R91" s="69">
        <v>6.7796610169491525E-2</v>
      </c>
    </row>
    <row r="92" spans="2:18" x14ac:dyDescent="0.2">
      <c r="B92" s="20" t="s">
        <v>89</v>
      </c>
      <c r="C92" s="21" t="s">
        <v>1473</v>
      </c>
      <c r="D92" s="21" t="s">
        <v>2196</v>
      </c>
      <c r="E92" s="26">
        <v>3696230</v>
      </c>
      <c r="F92" s="26">
        <v>131</v>
      </c>
      <c r="G92" s="26">
        <v>28215.496183206105</v>
      </c>
      <c r="H92" s="112">
        <v>420</v>
      </c>
      <c r="I92" s="68">
        <v>3.2061068702290076</v>
      </c>
      <c r="J92" s="68">
        <v>0.31190476190476191</v>
      </c>
      <c r="K92" s="67">
        <v>8800.5476190476184</v>
      </c>
      <c r="M92" s="20" t="s">
        <v>92</v>
      </c>
      <c r="N92" s="21" t="s">
        <v>1477</v>
      </c>
      <c r="O92" s="26">
        <v>782175</v>
      </c>
      <c r="P92" s="26">
        <v>32</v>
      </c>
      <c r="Q92" s="67">
        <v>24442.96875</v>
      </c>
      <c r="R92" s="69">
        <v>6.5306122448979598E-2</v>
      </c>
    </row>
    <row r="93" spans="2:18" x14ac:dyDescent="0.2">
      <c r="B93" s="20" t="s">
        <v>90</v>
      </c>
      <c r="C93" s="21" t="s">
        <v>1474</v>
      </c>
      <c r="D93" s="21" t="s">
        <v>2196</v>
      </c>
      <c r="E93" s="26">
        <v>12302495</v>
      </c>
      <c r="F93" s="26">
        <v>210</v>
      </c>
      <c r="G93" s="26">
        <v>58583.309523809527</v>
      </c>
      <c r="H93" s="112">
        <v>310</v>
      </c>
      <c r="I93" s="68">
        <v>1.4761904761904763</v>
      </c>
      <c r="J93" s="68">
        <v>0.67741935483870963</v>
      </c>
      <c r="K93" s="67">
        <v>39685.467741935485</v>
      </c>
      <c r="M93" s="20" t="s">
        <v>93</v>
      </c>
      <c r="N93" s="21" t="s">
        <v>1478</v>
      </c>
      <c r="O93" s="26">
        <v>496800</v>
      </c>
      <c r="P93" s="26">
        <v>23</v>
      </c>
      <c r="Q93" s="67">
        <v>21600</v>
      </c>
      <c r="R93" s="69">
        <v>4.0350877192982457E-2</v>
      </c>
    </row>
    <row r="94" spans="2:18" x14ac:dyDescent="0.2">
      <c r="B94" s="20" t="s">
        <v>91</v>
      </c>
      <c r="C94" s="21" t="s">
        <v>1476</v>
      </c>
      <c r="D94" s="21" t="s">
        <v>2197</v>
      </c>
      <c r="E94" s="26">
        <v>3272685</v>
      </c>
      <c r="F94" s="26">
        <v>166</v>
      </c>
      <c r="G94" s="26">
        <v>19714.969879518074</v>
      </c>
      <c r="H94" s="112">
        <v>590</v>
      </c>
      <c r="I94" s="68">
        <v>3.5542168674698793</v>
      </c>
      <c r="J94" s="68">
        <v>0.28135593220338984</v>
      </c>
      <c r="K94" s="67">
        <v>5546.9237288135591</v>
      </c>
      <c r="M94" s="20" t="s">
        <v>94</v>
      </c>
      <c r="N94" s="21" t="s">
        <v>1479</v>
      </c>
      <c r="O94" s="26">
        <v>153500</v>
      </c>
      <c r="P94" s="26">
        <v>11</v>
      </c>
      <c r="Q94" s="67">
        <v>13954.545454545454</v>
      </c>
      <c r="R94" s="69">
        <v>2.1359223300970873E-2</v>
      </c>
    </row>
    <row r="95" spans="2:18" x14ac:dyDescent="0.2">
      <c r="B95" s="20" t="s">
        <v>92</v>
      </c>
      <c r="C95" s="21" t="s">
        <v>1477</v>
      </c>
      <c r="D95" s="21" t="s">
        <v>2197</v>
      </c>
      <c r="E95" s="26">
        <v>9940575</v>
      </c>
      <c r="F95" s="26">
        <v>179</v>
      </c>
      <c r="G95" s="26">
        <v>55533.938547486032</v>
      </c>
      <c r="H95" s="112">
        <v>490</v>
      </c>
      <c r="I95" s="68">
        <v>2.7374301675977653</v>
      </c>
      <c r="J95" s="68">
        <v>0.36530612244897959</v>
      </c>
      <c r="K95" s="67">
        <v>20286.887755102041</v>
      </c>
      <c r="M95" s="20" t="s">
        <v>95</v>
      </c>
      <c r="N95" s="21" t="s">
        <v>1480</v>
      </c>
      <c r="O95" s="26">
        <v>333025</v>
      </c>
      <c r="P95" s="26">
        <v>47</v>
      </c>
      <c r="Q95" s="67">
        <v>7085.6382978723404</v>
      </c>
      <c r="R95" s="69">
        <v>0.10217391304347827</v>
      </c>
    </row>
    <row r="96" spans="2:18" x14ac:dyDescent="0.2">
      <c r="B96" s="20" t="s">
        <v>93</v>
      </c>
      <c r="C96" s="21" t="s">
        <v>1478</v>
      </c>
      <c r="D96" s="21" t="s">
        <v>2197</v>
      </c>
      <c r="E96" s="26">
        <v>5417790</v>
      </c>
      <c r="F96" s="26">
        <v>200</v>
      </c>
      <c r="G96" s="26">
        <v>27088.95</v>
      </c>
      <c r="H96" s="112">
        <v>570</v>
      </c>
      <c r="I96" s="68">
        <v>2.85</v>
      </c>
      <c r="J96" s="68">
        <v>0.35087719298245612</v>
      </c>
      <c r="K96" s="67">
        <v>9504.894736842105</v>
      </c>
      <c r="M96" s="20" t="s">
        <v>96</v>
      </c>
      <c r="N96" s="21" t="s">
        <v>1481</v>
      </c>
      <c r="O96" s="26">
        <v>75800</v>
      </c>
      <c r="P96" s="26">
        <v>5</v>
      </c>
      <c r="Q96" s="67">
        <v>15160</v>
      </c>
      <c r="R96" s="69">
        <v>1.3513513513513514E-2</v>
      </c>
    </row>
    <row r="97" spans="2:18" x14ac:dyDescent="0.2">
      <c r="B97" s="20" t="s">
        <v>94</v>
      </c>
      <c r="C97" s="21" t="s">
        <v>1479</v>
      </c>
      <c r="D97" s="21" t="s">
        <v>2197</v>
      </c>
      <c r="E97" s="26">
        <v>2842550</v>
      </c>
      <c r="F97" s="26">
        <v>87</v>
      </c>
      <c r="G97" s="26">
        <v>32672.988505747126</v>
      </c>
      <c r="H97" s="112">
        <v>515</v>
      </c>
      <c r="I97" s="68">
        <v>5.9195402298850572</v>
      </c>
      <c r="J97" s="68">
        <v>0.16893203883495145</v>
      </c>
      <c r="K97" s="67">
        <v>5519.5145631067962</v>
      </c>
      <c r="M97" s="20" t="s">
        <v>97</v>
      </c>
      <c r="N97" s="21" t="s">
        <v>1482</v>
      </c>
      <c r="O97" s="26">
        <v>614490</v>
      </c>
      <c r="P97" s="26">
        <v>96</v>
      </c>
      <c r="Q97" s="67">
        <v>6400.9375</v>
      </c>
      <c r="R97" s="69">
        <v>0.18640776699029127</v>
      </c>
    </row>
    <row r="98" spans="2:18" x14ac:dyDescent="0.2">
      <c r="B98" s="20" t="s">
        <v>95</v>
      </c>
      <c r="C98" s="21" t="s">
        <v>1480</v>
      </c>
      <c r="D98" s="21" t="s">
        <v>2197</v>
      </c>
      <c r="E98" s="26">
        <v>3521425</v>
      </c>
      <c r="F98" s="26">
        <v>172</v>
      </c>
      <c r="G98" s="26">
        <v>20473.401162790698</v>
      </c>
      <c r="H98" s="112">
        <v>460</v>
      </c>
      <c r="I98" s="68">
        <v>2.6744186046511627</v>
      </c>
      <c r="J98" s="68">
        <v>0.37391304347826088</v>
      </c>
      <c r="K98" s="67">
        <v>7655.271739130435</v>
      </c>
      <c r="M98" s="20" t="s">
        <v>98</v>
      </c>
      <c r="N98" s="21" t="s">
        <v>1483</v>
      </c>
      <c r="O98" s="26">
        <v>58400</v>
      </c>
      <c r="P98" s="26">
        <v>7</v>
      </c>
      <c r="Q98" s="67">
        <v>8342.8571428571431</v>
      </c>
      <c r="R98" s="69">
        <v>1.5730337078651686E-2</v>
      </c>
    </row>
    <row r="99" spans="2:18" x14ac:dyDescent="0.2">
      <c r="B99" s="20" t="s">
        <v>96</v>
      </c>
      <c r="C99" s="21" t="s">
        <v>1481</v>
      </c>
      <c r="D99" s="21" t="s">
        <v>2197</v>
      </c>
      <c r="E99" s="26">
        <v>826600</v>
      </c>
      <c r="F99" s="26">
        <v>57</v>
      </c>
      <c r="G99" s="26">
        <v>14501.754385964912</v>
      </c>
      <c r="H99" s="112">
        <v>370</v>
      </c>
      <c r="I99" s="68">
        <v>6.4912280701754383</v>
      </c>
      <c r="J99" s="68">
        <v>0.15405405405405406</v>
      </c>
      <c r="K99" s="67">
        <v>2234.0540540540542</v>
      </c>
      <c r="M99" s="20" t="s">
        <v>99</v>
      </c>
      <c r="N99" s="21" t="s">
        <v>1484</v>
      </c>
      <c r="O99" s="26">
        <v>156400</v>
      </c>
      <c r="P99" s="26">
        <v>6</v>
      </c>
      <c r="Q99" s="67">
        <v>26066.666666666668</v>
      </c>
      <c r="R99" s="69">
        <v>1.8181818181818181E-2</v>
      </c>
    </row>
    <row r="100" spans="2:18" x14ac:dyDescent="0.2">
      <c r="B100" s="20" t="s">
        <v>97</v>
      </c>
      <c r="C100" s="21" t="s">
        <v>1482</v>
      </c>
      <c r="D100" s="21" t="s">
        <v>2197</v>
      </c>
      <c r="E100" s="26">
        <v>8761575</v>
      </c>
      <c r="F100" s="26">
        <v>455</v>
      </c>
      <c r="G100" s="26">
        <v>19256.208791208792</v>
      </c>
      <c r="H100" s="112">
        <v>515</v>
      </c>
      <c r="I100" s="68">
        <v>1.1318681318681318</v>
      </c>
      <c r="J100" s="68">
        <v>0.88349514563106801</v>
      </c>
      <c r="K100" s="67">
        <v>17012.766990291264</v>
      </c>
      <c r="M100" s="20" t="s">
        <v>100</v>
      </c>
      <c r="N100" s="21" t="s">
        <v>1485</v>
      </c>
      <c r="O100" s="26">
        <v>33750</v>
      </c>
      <c r="P100" s="26">
        <v>5</v>
      </c>
      <c r="Q100" s="67">
        <v>6750</v>
      </c>
      <c r="R100" s="69">
        <v>2.3809523809523808E-2</v>
      </c>
    </row>
    <row r="101" spans="2:18" x14ac:dyDescent="0.2">
      <c r="B101" s="20" t="s">
        <v>98</v>
      </c>
      <c r="C101" s="21" t="s">
        <v>1483</v>
      </c>
      <c r="D101" s="21" t="s">
        <v>2197</v>
      </c>
      <c r="E101" s="26">
        <v>6660050</v>
      </c>
      <c r="F101" s="26">
        <v>64</v>
      </c>
      <c r="G101" s="26">
        <v>104063.28125</v>
      </c>
      <c r="H101" s="112">
        <v>445</v>
      </c>
      <c r="I101" s="68">
        <v>6.953125</v>
      </c>
      <c r="J101" s="68">
        <v>0.14382022471910114</v>
      </c>
      <c r="K101" s="67">
        <v>14966.404494382023</v>
      </c>
      <c r="M101" s="20" t="s">
        <v>101</v>
      </c>
      <c r="N101" s="21" t="s">
        <v>1486</v>
      </c>
      <c r="O101" s="26">
        <v>2205835</v>
      </c>
      <c r="P101" s="26">
        <v>151</v>
      </c>
      <c r="Q101" s="67">
        <v>14608.178807947021</v>
      </c>
      <c r="R101" s="69">
        <v>0.18993710691823901</v>
      </c>
    </row>
    <row r="102" spans="2:18" x14ac:dyDescent="0.2">
      <c r="B102" s="20" t="s">
        <v>99</v>
      </c>
      <c r="C102" s="21" t="s">
        <v>1484</v>
      </c>
      <c r="D102" s="21" t="s">
        <v>2197</v>
      </c>
      <c r="E102" s="26">
        <v>5373245</v>
      </c>
      <c r="F102" s="26">
        <v>103</v>
      </c>
      <c r="G102" s="26">
        <v>52167.427184466018</v>
      </c>
      <c r="H102" s="112">
        <v>330</v>
      </c>
      <c r="I102" s="68">
        <v>3.203883495145631</v>
      </c>
      <c r="J102" s="68">
        <v>0.31212121212121213</v>
      </c>
      <c r="K102" s="67">
        <v>16282.560606060606</v>
      </c>
      <c r="M102" s="20" t="s">
        <v>102</v>
      </c>
      <c r="N102" s="21" t="s">
        <v>1487</v>
      </c>
      <c r="O102" s="26">
        <v>26400</v>
      </c>
      <c r="P102" s="26">
        <v>2</v>
      </c>
      <c r="Q102" s="67">
        <v>13200</v>
      </c>
      <c r="R102" s="69">
        <v>7.1428571428571426E-3</v>
      </c>
    </row>
    <row r="103" spans="2:18" x14ac:dyDescent="0.2">
      <c r="B103" s="20" t="s">
        <v>100</v>
      </c>
      <c r="C103" s="21" t="s">
        <v>1485</v>
      </c>
      <c r="D103" s="21" t="s">
        <v>2197</v>
      </c>
      <c r="E103" s="26">
        <v>1735625</v>
      </c>
      <c r="F103" s="26">
        <v>52</v>
      </c>
      <c r="G103" s="26">
        <v>33377.403846153844</v>
      </c>
      <c r="H103" s="112">
        <v>210</v>
      </c>
      <c r="I103" s="68">
        <v>4.0384615384615383</v>
      </c>
      <c r="J103" s="68">
        <v>0.24761904761904763</v>
      </c>
      <c r="K103" s="67">
        <v>8264.8809523809523</v>
      </c>
      <c r="M103" s="20" t="s">
        <v>103</v>
      </c>
      <c r="N103" s="21" t="s">
        <v>1488</v>
      </c>
      <c r="O103" s="26">
        <v>220700</v>
      </c>
      <c r="P103" s="26">
        <v>15</v>
      </c>
      <c r="Q103" s="67">
        <v>14713.333333333334</v>
      </c>
      <c r="R103" s="69">
        <v>3.4883720930232558E-2</v>
      </c>
    </row>
    <row r="104" spans="2:18" x14ac:dyDescent="0.2">
      <c r="B104" s="20" t="s">
        <v>101</v>
      </c>
      <c r="C104" s="21" t="s">
        <v>1486</v>
      </c>
      <c r="D104" s="21" t="s">
        <v>2197</v>
      </c>
      <c r="E104" s="26">
        <v>19717685</v>
      </c>
      <c r="F104" s="26">
        <v>469</v>
      </c>
      <c r="G104" s="26">
        <v>42041.972281449896</v>
      </c>
      <c r="H104" s="112">
        <v>795</v>
      </c>
      <c r="I104" s="68">
        <v>1.6950959488272921</v>
      </c>
      <c r="J104" s="68">
        <v>0.58993710691823897</v>
      </c>
      <c r="K104" s="67">
        <v>24802.119496855346</v>
      </c>
      <c r="M104" s="20" t="s">
        <v>104</v>
      </c>
      <c r="N104" s="21" t="s">
        <v>1489</v>
      </c>
      <c r="O104" s="26">
        <v>903500</v>
      </c>
      <c r="P104" s="26">
        <v>11</v>
      </c>
      <c r="Q104" s="67">
        <v>82136.363636363632</v>
      </c>
      <c r="R104" s="69">
        <v>2.3157894736842106E-2</v>
      </c>
    </row>
    <row r="105" spans="2:18" x14ac:dyDescent="0.2">
      <c r="B105" s="20" t="s">
        <v>102</v>
      </c>
      <c r="C105" s="21" t="s">
        <v>1487</v>
      </c>
      <c r="D105" s="21" t="s">
        <v>2197</v>
      </c>
      <c r="E105" s="26">
        <v>1696842</v>
      </c>
      <c r="F105" s="26">
        <v>191</v>
      </c>
      <c r="G105" s="26">
        <v>8883.9895287958116</v>
      </c>
      <c r="H105" s="112">
        <v>280</v>
      </c>
      <c r="I105" s="68">
        <v>1.4659685863874345</v>
      </c>
      <c r="J105" s="68">
        <v>0.68214285714285716</v>
      </c>
      <c r="K105" s="67">
        <v>6060.15</v>
      </c>
      <c r="M105" s="20" t="s">
        <v>105</v>
      </c>
      <c r="N105" s="21" t="s">
        <v>1490</v>
      </c>
      <c r="O105" s="26">
        <v>391700</v>
      </c>
      <c r="P105" s="26">
        <v>37</v>
      </c>
      <c r="Q105" s="67">
        <v>10586.486486486487</v>
      </c>
      <c r="R105" s="69">
        <v>7.5510204081632656E-2</v>
      </c>
    </row>
    <row r="106" spans="2:18" x14ac:dyDescent="0.2">
      <c r="B106" s="20" t="s">
        <v>103</v>
      </c>
      <c r="C106" s="21" t="s">
        <v>1488</v>
      </c>
      <c r="D106" s="21" t="s">
        <v>2197</v>
      </c>
      <c r="E106" s="26">
        <v>2812950</v>
      </c>
      <c r="F106" s="26">
        <v>153</v>
      </c>
      <c r="G106" s="26">
        <v>18385.294117647059</v>
      </c>
      <c r="H106" s="112">
        <v>430</v>
      </c>
      <c r="I106" s="68">
        <v>2.8104575163398691</v>
      </c>
      <c r="J106" s="68">
        <v>0.35581395348837208</v>
      </c>
      <c r="K106" s="67">
        <v>6541.7441860465115</v>
      </c>
      <c r="M106" s="20" t="s">
        <v>106</v>
      </c>
      <c r="N106" s="21" t="s">
        <v>1491</v>
      </c>
      <c r="O106" s="26">
        <v>6425</v>
      </c>
      <c r="P106" s="26">
        <v>3</v>
      </c>
      <c r="Q106" s="67">
        <v>2141.6666666666665</v>
      </c>
      <c r="R106" s="69">
        <v>1.6216216216216217E-2</v>
      </c>
    </row>
    <row r="107" spans="2:18" x14ac:dyDescent="0.2">
      <c r="B107" s="20" t="s">
        <v>104</v>
      </c>
      <c r="C107" s="21" t="s">
        <v>1489</v>
      </c>
      <c r="D107" s="21" t="s">
        <v>2197</v>
      </c>
      <c r="E107" s="26">
        <v>13150075</v>
      </c>
      <c r="F107" s="26">
        <v>279</v>
      </c>
      <c r="G107" s="26">
        <v>47132.885304659496</v>
      </c>
      <c r="H107" s="112">
        <v>475</v>
      </c>
      <c r="I107" s="68">
        <v>1.7025089605734767</v>
      </c>
      <c r="J107" s="68">
        <v>0.58736842105263154</v>
      </c>
      <c r="K107" s="67">
        <v>27684.36842105263</v>
      </c>
      <c r="M107" s="20" t="s">
        <v>107</v>
      </c>
      <c r="N107" s="21" t="s">
        <v>1492</v>
      </c>
      <c r="O107" s="26">
        <v>10437400</v>
      </c>
      <c r="P107" s="26">
        <v>248</v>
      </c>
      <c r="Q107" s="67">
        <v>42086.290322580644</v>
      </c>
      <c r="R107" s="69">
        <v>0.19760956175298805</v>
      </c>
    </row>
    <row r="108" spans="2:18" x14ac:dyDescent="0.2">
      <c r="B108" s="20" t="s">
        <v>105</v>
      </c>
      <c r="C108" s="21" t="s">
        <v>1490</v>
      </c>
      <c r="D108" s="21" t="s">
        <v>2197</v>
      </c>
      <c r="E108" s="26">
        <v>5037956</v>
      </c>
      <c r="F108" s="26">
        <v>219</v>
      </c>
      <c r="G108" s="26">
        <v>23004.365296803651</v>
      </c>
      <c r="H108" s="112">
        <v>490</v>
      </c>
      <c r="I108" s="68">
        <v>2.2374429223744294</v>
      </c>
      <c r="J108" s="68">
        <v>0.44693877551020406</v>
      </c>
      <c r="K108" s="67">
        <v>10281.542857142857</v>
      </c>
      <c r="M108" s="20" t="s">
        <v>108</v>
      </c>
      <c r="N108" s="21" t="s">
        <v>1493</v>
      </c>
      <c r="O108" s="26">
        <v>26525</v>
      </c>
      <c r="P108" s="26">
        <v>4</v>
      </c>
      <c r="Q108" s="67">
        <v>6631.25</v>
      </c>
      <c r="R108" s="69">
        <v>1.3793103448275862E-2</v>
      </c>
    </row>
    <row r="109" spans="2:18" x14ac:dyDescent="0.2">
      <c r="B109" s="20" t="s">
        <v>106</v>
      </c>
      <c r="C109" s="21" t="s">
        <v>1491</v>
      </c>
      <c r="D109" s="21" t="s">
        <v>2197</v>
      </c>
      <c r="E109" s="26">
        <v>297975</v>
      </c>
      <c r="F109" s="26">
        <v>16</v>
      </c>
      <c r="G109" s="26">
        <v>18623.4375</v>
      </c>
      <c r="H109" s="112">
        <v>185</v>
      </c>
      <c r="I109" s="68">
        <v>11.5625</v>
      </c>
      <c r="J109" s="68">
        <v>8.6486486486486491E-2</v>
      </c>
      <c r="K109" s="67">
        <v>1610.6756756756756</v>
      </c>
      <c r="M109" s="20" t="s">
        <v>109</v>
      </c>
      <c r="N109" s="21" t="s">
        <v>1494</v>
      </c>
      <c r="O109" s="26">
        <v>342080</v>
      </c>
      <c r="P109" s="26">
        <v>24</v>
      </c>
      <c r="Q109" s="67">
        <v>14253.333333333334</v>
      </c>
      <c r="R109" s="69">
        <v>5.4545454545454543E-2</v>
      </c>
    </row>
    <row r="110" spans="2:18" x14ac:dyDescent="0.2">
      <c r="B110" s="20" t="s">
        <v>107</v>
      </c>
      <c r="C110" s="21" t="s">
        <v>1492</v>
      </c>
      <c r="D110" s="21" t="s">
        <v>2197</v>
      </c>
      <c r="E110" s="26">
        <v>46059665</v>
      </c>
      <c r="F110" s="26">
        <v>712</v>
      </c>
      <c r="G110" s="26">
        <v>64690.540730337081</v>
      </c>
      <c r="H110" s="112">
        <v>1255</v>
      </c>
      <c r="I110" s="68">
        <v>1.7626404494382022</v>
      </c>
      <c r="J110" s="68">
        <v>0.56733067729083664</v>
      </c>
      <c r="K110" s="67">
        <v>36700.928286852592</v>
      </c>
      <c r="M110" s="20" t="s">
        <v>110</v>
      </c>
      <c r="N110" s="21" t="s">
        <v>1495</v>
      </c>
      <c r="O110" s="26">
        <v>5388950</v>
      </c>
      <c r="P110" s="26">
        <v>130</v>
      </c>
      <c r="Q110" s="67">
        <v>41453.461538461539</v>
      </c>
      <c r="R110" s="69">
        <v>0.25</v>
      </c>
    </row>
    <row r="111" spans="2:18" x14ac:dyDescent="0.2">
      <c r="B111" s="20" t="s">
        <v>108</v>
      </c>
      <c r="C111" s="21" t="s">
        <v>1493</v>
      </c>
      <c r="D111" s="21" t="s">
        <v>2197</v>
      </c>
      <c r="E111" s="26">
        <v>879700</v>
      </c>
      <c r="F111" s="26">
        <v>50</v>
      </c>
      <c r="G111" s="26">
        <v>17594</v>
      </c>
      <c r="H111" s="112">
        <v>290</v>
      </c>
      <c r="I111" s="68">
        <v>5.8</v>
      </c>
      <c r="J111" s="68">
        <v>0.17241379310344829</v>
      </c>
      <c r="K111" s="67">
        <v>3033.4482758620688</v>
      </c>
      <c r="M111" s="20" t="s">
        <v>111</v>
      </c>
      <c r="N111" s="21" t="s">
        <v>1496</v>
      </c>
      <c r="O111" s="26">
        <v>484900</v>
      </c>
      <c r="P111" s="26">
        <v>30</v>
      </c>
      <c r="Q111" s="67">
        <v>16163.333333333334</v>
      </c>
      <c r="R111" s="69">
        <v>0.13043478260869565</v>
      </c>
    </row>
    <row r="112" spans="2:18" x14ac:dyDescent="0.2">
      <c r="B112" s="20" t="s">
        <v>109</v>
      </c>
      <c r="C112" s="21" t="s">
        <v>1494</v>
      </c>
      <c r="D112" s="21" t="s">
        <v>2197</v>
      </c>
      <c r="E112" s="26">
        <v>7038343</v>
      </c>
      <c r="F112" s="26">
        <v>192</v>
      </c>
      <c r="G112" s="26">
        <v>36658.036458333336</v>
      </c>
      <c r="H112" s="112">
        <v>440</v>
      </c>
      <c r="I112" s="68">
        <v>2.2916666666666665</v>
      </c>
      <c r="J112" s="68">
        <v>0.43636363636363634</v>
      </c>
      <c r="K112" s="67">
        <v>15996.234090909091</v>
      </c>
      <c r="M112" s="20" t="s">
        <v>112</v>
      </c>
      <c r="N112" s="21" t="s">
        <v>1497</v>
      </c>
      <c r="O112" s="26">
        <v>427550</v>
      </c>
      <c r="P112" s="26">
        <v>29</v>
      </c>
      <c r="Q112" s="67">
        <v>14743.103448275862</v>
      </c>
      <c r="R112" s="69">
        <v>6.8235294117647061E-2</v>
      </c>
    </row>
    <row r="113" spans="2:18" x14ac:dyDescent="0.2">
      <c r="B113" s="20" t="s">
        <v>110</v>
      </c>
      <c r="C113" s="21" t="s">
        <v>1495</v>
      </c>
      <c r="D113" s="21" t="s">
        <v>2197</v>
      </c>
      <c r="E113" s="26">
        <v>13211070</v>
      </c>
      <c r="F113" s="26">
        <v>398</v>
      </c>
      <c r="G113" s="26">
        <v>33193.643216080403</v>
      </c>
      <c r="H113" s="112">
        <v>520</v>
      </c>
      <c r="I113" s="68">
        <v>1.306532663316583</v>
      </c>
      <c r="J113" s="68">
        <v>0.76538461538461533</v>
      </c>
      <c r="K113" s="67">
        <v>25405.903846153848</v>
      </c>
      <c r="M113" s="20" t="s">
        <v>113</v>
      </c>
      <c r="N113" s="21" t="s">
        <v>1498</v>
      </c>
      <c r="O113" s="26">
        <v>17225</v>
      </c>
      <c r="P113" s="26">
        <v>3</v>
      </c>
      <c r="Q113" s="67">
        <v>5741.666666666667</v>
      </c>
      <c r="R113" s="69">
        <v>8.8235294117647058E-3</v>
      </c>
    </row>
    <row r="114" spans="2:18" x14ac:dyDescent="0.2">
      <c r="B114" s="20" t="s">
        <v>111</v>
      </c>
      <c r="C114" s="21" t="s">
        <v>1496</v>
      </c>
      <c r="D114" s="21" t="s">
        <v>2197</v>
      </c>
      <c r="E114" s="26">
        <v>12896900</v>
      </c>
      <c r="F114" s="26">
        <v>129</v>
      </c>
      <c r="G114" s="26">
        <v>99975.968992248061</v>
      </c>
      <c r="H114" s="112">
        <v>230</v>
      </c>
      <c r="I114" s="68">
        <v>1.7829457364341086</v>
      </c>
      <c r="J114" s="68">
        <v>0.56086956521739129</v>
      </c>
      <c r="K114" s="67">
        <v>56073.478260869568</v>
      </c>
      <c r="M114" s="20" t="s">
        <v>114</v>
      </c>
      <c r="N114" s="21" t="s">
        <v>1499</v>
      </c>
      <c r="O114" s="26">
        <v>1065675</v>
      </c>
      <c r="P114" s="26">
        <v>38</v>
      </c>
      <c r="Q114" s="67">
        <v>28044.07894736842</v>
      </c>
      <c r="R114" s="69">
        <v>0.11515151515151516</v>
      </c>
    </row>
    <row r="115" spans="2:18" x14ac:dyDescent="0.2">
      <c r="B115" s="20" t="s">
        <v>112</v>
      </c>
      <c r="C115" s="21" t="s">
        <v>1497</v>
      </c>
      <c r="D115" s="21" t="s">
        <v>2197</v>
      </c>
      <c r="E115" s="26">
        <v>5256390</v>
      </c>
      <c r="F115" s="26">
        <v>238</v>
      </c>
      <c r="G115" s="26">
        <v>22085.672268907561</v>
      </c>
      <c r="H115" s="112">
        <v>425</v>
      </c>
      <c r="I115" s="68">
        <v>1.7857142857142858</v>
      </c>
      <c r="J115" s="68">
        <v>0.56000000000000005</v>
      </c>
      <c r="K115" s="67">
        <v>12367.976470588235</v>
      </c>
      <c r="M115" s="20" t="s">
        <v>115</v>
      </c>
      <c r="N115" s="21" t="s">
        <v>1500</v>
      </c>
      <c r="O115" s="26">
        <v>716750</v>
      </c>
      <c r="P115" s="26">
        <v>20</v>
      </c>
      <c r="Q115" s="67">
        <v>35837.5</v>
      </c>
      <c r="R115" s="69">
        <v>6.6666666666666666E-2</v>
      </c>
    </row>
    <row r="116" spans="2:18" x14ac:dyDescent="0.2">
      <c r="B116" s="20" t="s">
        <v>113</v>
      </c>
      <c r="C116" s="21" t="s">
        <v>1498</v>
      </c>
      <c r="D116" s="21" t="s">
        <v>2197</v>
      </c>
      <c r="E116" s="26">
        <v>770875</v>
      </c>
      <c r="F116" s="26">
        <v>35</v>
      </c>
      <c r="G116" s="26">
        <v>22025</v>
      </c>
      <c r="H116" s="112">
        <v>340</v>
      </c>
      <c r="I116" s="68">
        <v>9.7142857142857135</v>
      </c>
      <c r="J116" s="68">
        <v>0.10294117647058823</v>
      </c>
      <c r="K116" s="67">
        <v>2267.2794117647059</v>
      </c>
      <c r="M116" s="20" t="s">
        <v>116</v>
      </c>
      <c r="N116" s="21" t="s">
        <v>1501</v>
      </c>
      <c r="O116" s="26">
        <v>1251635</v>
      </c>
      <c r="P116" s="26">
        <v>97</v>
      </c>
      <c r="Q116" s="67">
        <v>12903.453608247422</v>
      </c>
      <c r="R116" s="69">
        <v>0.23658536585365852</v>
      </c>
    </row>
    <row r="117" spans="2:18" x14ac:dyDescent="0.2">
      <c r="B117" s="20" t="s">
        <v>114</v>
      </c>
      <c r="C117" s="21" t="s">
        <v>1499</v>
      </c>
      <c r="D117" s="21" t="s">
        <v>2197</v>
      </c>
      <c r="E117" s="26">
        <v>7970675</v>
      </c>
      <c r="F117" s="26">
        <v>295</v>
      </c>
      <c r="G117" s="26">
        <v>27019.237288135595</v>
      </c>
      <c r="H117" s="112">
        <v>330</v>
      </c>
      <c r="I117" s="68">
        <v>1.1186440677966101</v>
      </c>
      <c r="J117" s="68">
        <v>0.89393939393939392</v>
      </c>
      <c r="K117" s="67">
        <v>24153.560606060608</v>
      </c>
      <c r="M117" s="20" t="s">
        <v>117</v>
      </c>
      <c r="N117" s="21" t="s">
        <v>1502</v>
      </c>
      <c r="O117" s="26">
        <v>5933660</v>
      </c>
      <c r="P117" s="26">
        <v>162</v>
      </c>
      <c r="Q117" s="67">
        <v>36627.530864197528</v>
      </c>
      <c r="R117" s="69">
        <v>0.19877300613496932</v>
      </c>
    </row>
    <row r="118" spans="2:18" x14ac:dyDescent="0.2">
      <c r="B118" s="20" t="s">
        <v>115</v>
      </c>
      <c r="C118" s="21" t="s">
        <v>1500</v>
      </c>
      <c r="D118" s="21" t="s">
        <v>2197</v>
      </c>
      <c r="E118" s="26">
        <v>4703700</v>
      </c>
      <c r="F118" s="26">
        <v>210</v>
      </c>
      <c r="G118" s="26">
        <v>22398.571428571428</v>
      </c>
      <c r="H118" s="112">
        <v>300</v>
      </c>
      <c r="I118" s="68">
        <v>1.4285714285714286</v>
      </c>
      <c r="J118" s="68">
        <v>0.7</v>
      </c>
      <c r="K118" s="67">
        <v>15679</v>
      </c>
      <c r="M118" s="20" t="s">
        <v>118</v>
      </c>
      <c r="N118" s="21" t="s">
        <v>1503</v>
      </c>
      <c r="O118" s="26">
        <v>1047000</v>
      </c>
      <c r="P118" s="26">
        <v>31</v>
      </c>
      <c r="Q118" s="67">
        <v>33774.193548387098</v>
      </c>
      <c r="R118" s="69">
        <v>5.2100840336134456E-2</v>
      </c>
    </row>
    <row r="119" spans="2:18" x14ac:dyDescent="0.2">
      <c r="B119" s="20" t="s">
        <v>116</v>
      </c>
      <c r="C119" s="21" t="s">
        <v>1501</v>
      </c>
      <c r="D119" s="21" t="s">
        <v>2197</v>
      </c>
      <c r="E119" s="26">
        <v>8341105</v>
      </c>
      <c r="F119" s="26">
        <v>279</v>
      </c>
      <c r="G119" s="26">
        <v>29896.433691756272</v>
      </c>
      <c r="H119" s="112">
        <v>410</v>
      </c>
      <c r="I119" s="68">
        <v>1.4695340501792116</v>
      </c>
      <c r="J119" s="68">
        <v>0.68048780487804883</v>
      </c>
      <c r="K119" s="67">
        <v>20344.158536585364</v>
      </c>
      <c r="M119" s="20" t="s">
        <v>119</v>
      </c>
      <c r="N119" s="21" t="s">
        <v>1504</v>
      </c>
      <c r="O119" s="26">
        <v>1802875</v>
      </c>
      <c r="P119" s="26">
        <v>81</v>
      </c>
      <c r="Q119" s="67">
        <v>22257.716049382718</v>
      </c>
      <c r="R119" s="69">
        <v>0.12</v>
      </c>
    </row>
    <row r="120" spans="2:18" x14ac:dyDescent="0.2">
      <c r="B120" s="20" t="s">
        <v>117</v>
      </c>
      <c r="C120" s="21" t="s">
        <v>1502</v>
      </c>
      <c r="D120" s="21" t="s">
        <v>2197</v>
      </c>
      <c r="E120" s="26">
        <v>52091340</v>
      </c>
      <c r="F120" s="26">
        <v>629</v>
      </c>
      <c r="G120" s="26">
        <v>82816.120826709055</v>
      </c>
      <c r="H120" s="112">
        <v>815</v>
      </c>
      <c r="I120" s="68">
        <v>1.2957074721780604</v>
      </c>
      <c r="J120" s="68">
        <v>0.77177914110429446</v>
      </c>
      <c r="K120" s="67">
        <v>63915.754601226996</v>
      </c>
      <c r="M120" s="20" t="s">
        <v>120</v>
      </c>
      <c r="N120" s="21" t="s">
        <v>1505</v>
      </c>
      <c r="O120" s="26">
        <v>159075</v>
      </c>
      <c r="P120" s="26">
        <v>15</v>
      </c>
      <c r="Q120" s="67">
        <v>10605</v>
      </c>
      <c r="R120" s="69">
        <v>3.4090909090909088E-2</v>
      </c>
    </row>
    <row r="121" spans="2:18" x14ac:dyDescent="0.2">
      <c r="B121" s="20" t="s">
        <v>118</v>
      </c>
      <c r="C121" s="21" t="s">
        <v>1503</v>
      </c>
      <c r="D121" s="21" t="s">
        <v>2197</v>
      </c>
      <c r="E121" s="26">
        <v>7936950</v>
      </c>
      <c r="F121" s="26">
        <v>273</v>
      </c>
      <c r="G121" s="26">
        <v>29073.076923076922</v>
      </c>
      <c r="H121" s="112">
        <v>595</v>
      </c>
      <c r="I121" s="68">
        <v>2.1794871794871793</v>
      </c>
      <c r="J121" s="68">
        <v>0.45882352941176469</v>
      </c>
      <c r="K121" s="67">
        <v>13339.411764705883</v>
      </c>
      <c r="M121" s="20" t="s">
        <v>121</v>
      </c>
      <c r="N121" s="21" t="s">
        <v>1506</v>
      </c>
      <c r="O121" s="26">
        <v>600100</v>
      </c>
      <c r="P121" s="26">
        <v>34</v>
      </c>
      <c r="Q121" s="67">
        <v>17650</v>
      </c>
      <c r="R121" s="69">
        <v>5.3124999999999999E-2</v>
      </c>
    </row>
    <row r="122" spans="2:18" x14ac:dyDescent="0.2">
      <c r="B122" s="20" t="s">
        <v>119</v>
      </c>
      <c r="C122" s="21" t="s">
        <v>1504</v>
      </c>
      <c r="D122" s="21" t="s">
        <v>2197</v>
      </c>
      <c r="E122" s="26">
        <v>18130705</v>
      </c>
      <c r="F122" s="26">
        <v>477</v>
      </c>
      <c r="G122" s="26">
        <v>38009.863731656187</v>
      </c>
      <c r="H122" s="112">
        <v>675</v>
      </c>
      <c r="I122" s="68">
        <v>1.4150943396226414</v>
      </c>
      <c r="J122" s="68">
        <v>0.70666666666666667</v>
      </c>
      <c r="K122" s="67">
        <v>26860.303703703703</v>
      </c>
      <c r="M122" s="20" t="s">
        <v>122</v>
      </c>
      <c r="N122" s="21" t="s">
        <v>1507</v>
      </c>
      <c r="O122" s="26">
        <v>3987500</v>
      </c>
      <c r="P122" s="26">
        <v>108</v>
      </c>
      <c r="Q122" s="67">
        <v>36921.296296296299</v>
      </c>
      <c r="R122" s="69">
        <v>0.11868131868131868</v>
      </c>
    </row>
    <row r="123" spans="2:18" x14ac:dyDescent="0.2">
      <c r="B123" s="20" t="s">
        <v>120</v>
      </c>
      <c r="C123" s="21" t="s">
        <v>1505</v>
      </c>
      <c r="D123" s="21" t="s">
        <v>2197</v>
      </c>
      <c r="E123" s="26">
        <v>1193825</v>
      </c>
      <c r="F123" s="26">
        <v>77</v>
      </c>
      <c r="G123" s="26">
        <v>15504.220779220779</v>
      </c>
      <c r="H123" s="112">
        <v>440</v>
      </c>
      <c r="I123" s="68">
        <v>5.7142857142857144</v>
      </c>
      <c r="J123" s="68">
        <v>0.17499999999999999</v>
      </c>
      <c r="K123" s="67">
        <v>2713.2386363636365</v>
      </c>
      <c r="M123" s="20" t="s">
        <v>123</v>
      </c>
      <c r="N123" s="21" t="s">
        <v>1508</v>
      </c>
      <c r="O123" s="26">
        <v>45300</v>
      </c>
      <c r="P123" s="26">
        <v>6</v>
      </c>
      <c r="Q123" s="67">
        <v>7550</v>
      </c>
      <c r="R123" s="69">
        <v>1.2903225806451613E-2</v>
      </c>
    </row>
    <row r="124" spans="2:18" x14ac:dyDescent="0.2">
      <c r="B124" s="20" t="s">
        <v>121</v>
      </c>
      <c r="C124" s="21" t="s">
        <v>1506</v>
      </c>
      <c r="D124" s="21" t="s">
        <v>2197</v>
      </c>
      <c r="E124" s="26">
        <v>8383390</v>
      </c>
      <c r="F124" s="26">
        <v>508</v>
      </c>
      <c r="G124" s="26">
        <v>16502.736220472441</v>
      </c>
      <c r="H124" s="112">
        <v>640</v>
      </c>
      <c r="I124" s="68">
        <v>1.2598425196850394</v>
      </c>
      <c r="J124" s="68">
        <v>0.79374999999999996</v>
      </c>
      <c r="K124" s="67">
        <v>13099.046875</v>
      </c>
      <c r="M124" s="20" t="s">
        <v>124</v>
      </c>
      <c r="N124" s="21" t="s">
        <v>1509</v>
      </c>
      <c r="O124" s="26">
        <v>371500</v>
      </c>
      <c r="P124" s="26">
        <v>8</v>
      </c>
      <c r="Q124" s="67">
        <v>46437.5</v>
      </c>
      <c r="R124" s="69">
        <v>3.7209302325581395E-2</v>
      </c>
    </row>
    <row r="125" spans="2:18" x14ac:dyDescent="0.2">
      <c r="B125" s="20" t="s">
        <v>122</v>
      </c>
      <c r="C125" s="21" t="s">
        <v>1507</v>
      </c>
      <c r="D125" s="21" t="s">
        <v>2197</v>
      </c>
      <c r="E125" s="26">
        <v>10877245</v>
      </c>
      <c r="F125" s="26">
        <v>384</v>
      </c>
      <c r="G125" s="26">
        <v>28326.158854166668</v>
      </c>
      <c r="H125" s="112">
        <v>910</v>
      </c>
      <c r="I125" s="68">
        <v>2.3697916666666665</v>
      </c>
      <c r="J125" s="68">
        <v>0.42197802197802198</v>
      </c>
      <c r="K125" s="67">
        <v>11953.016483516483</v>
      </c>
      <c r="M125" s="20" t="s">
        <v>125</v>
      </c>
      <c r="N125" s="21" t="s">
        <v>1510</v>
      </c>
      <c r="O125" s="26">
        <v>35200</v>
      </c>
      <c r="P125" s="26">
        <v>4</v>
      </c>
      <c r="Q125" s="67">
        <v>8800</v>
      </c>
      <c r="R125" s="69">
        <v>1.7021276595744681E-2</v>
      </c>
    </row>
    <row r="126" spans="2:18" x14ac:dyDescent="0.2">
      <c r="B126" s="20" t="s">
        <v>123</v>
      </c>
      <c r="C126" s="21" t="s">
        <v>1508</v>
      </c>
      <c r="D126" s="21" t="s">
        <v>2197</v>
      </c>
      <c r="E126" s="26">
        <v>1545450</v>
      </c>
      <c r="F126" s="26">
        <v>97</v>
      </c>
      <c r="G126" s="26">
        <v>15932.474226804125</v>
      </c>
      <c r="H126" s="112">
        <v>465</v>
      </c>
      <c r="I126" s="68">
        <v>4.7938144329896906</v>
      </c>
      <c r="J126" s="68">
        <v>0.2086021505376344</v>
      </c>
      <c r="K126" s="67">
        <v>3323.5483870967741</v>
      </c>
      <c r="M126" s="20" t="s">
        <v>126</v>
      </c>
      <c r="N126" s="21" t="s">
        <v>1511</v>
      </c>
      <c r="O126" s="26">
        <v>532900</v>
      </c>
      <c r="P126" s="26">
        <v>35</v>
      </c>
      <c r="Q126" s="67">
        <v>15225.714285714286</v>
      </c>
      <c r="R126" s="69">
        <v>8.3333333333333329E-2</v>
      </c>
    </row>
    <row r="127" spans="2:18" x14ac:dyDescent="0.2">
      <c r="B127" s="20" t="s">
        <v>124</v>
      </c>
      <c r="C127" s="21" t="s">
        <v>1509</v>
      </c>
      <c r="D127" s="21" t="s">
        <v>2197</v>
      </c>
      <c r="E127" s="26">
        <v>2239690</v>
      </c>
      <c r="F127" s="26">
        <v>111</v>
      </c>
      <c r="G127" s="26">
        <v>20177.387387387389</v>
      </c>
      <c r="H127" s="112">
        <v>215</v>
      </c>
      <c r="I127" s="68">
        <v>1.9369369369369369</v>
      </c>
      <c r="J127" s="68">
        <v>0.51627906976744187</v>
      </c>
      <c r="K127" s="67">
        <v>10417.162790697674</v>
      </c>
      <c r="M127" s="20" t="s">
        <v>127</v>
      </c>
      <c r="N127" s="21" t="s">
        <v>1512</v>
      </c>
      <c r="O127" s="26">
        <v>208975</v>
      </c>
      <c r="P127" s="26">
        <v>29</v>
      </c>
      <c r="Q127" s="67">
        <v>7206.0344827586205</v>
      </c>
      <c r="R127" s="69">
        <v>5.4205607476635512E-2</v>
      </c>
    </row>
    <row r="128" spans="2:18" x14ac:dyDescent="0.2">
      <c r="B128" s="20" t="s">
        <v>125</v>
      </c>
      <c r="C128" s="21" t="s">
        <v>1510</v>
      </c>
      <c r="D128" s="21" t="s">
        <v>2198</v>
      </c>
      <c r="E128" s="26">
        <v>2096750</v>
      </c>
      <c r="F128" s="26">
        <v>86</v>
      </c>
      <c r="G128" s="26">
        <v>24380.81395348837</v>
      </c>
      <c r="H128" s="112">
        <v>235</v>
      </c>
      <c r="I128" s="68">
        <v>2.7325581395348837</v>
      </c>
      <c r="J128" s="68">
        <v>0.36595744680851061</v>
      </c>
      <c r="K128" s="67">
        <v>8922.3404255319147</v>
      </c>
      <c r="M128" s="20" t="s">
        <v>128</v>
      </c>
      <c r="N128" s="21" t="s">
        <v>1513</v>
      </c>
      <c r="O128" s="26">
        <v>54900</v>
      </c>
      <c r="P128" s="26">
        <v>12</v>
      </c>
      <c r="Q128" s="67">
        <v>4575</v>
      </c>
      <c r="R128" s="69">
        <v>3.2000000000000001E-2</v>
      </c>
    </row>
    <row r="129" spans="2:18" x14ac:dyDescent="0.2">
      <c r="B129" s="20" t="s">
        <v>126</v>
      </c>
      <c r="C129" s="21" t="s">
        <v>1511</v>
      </c>
      <c r="D129" s="21" t="s">
        <v>2198</v>
      </c>
      <c r="E129" s="26">
        <v>4516782</v>
      </c>
      <c r="F129" s="26">
        <v>183</v>
      </c>
      <c r="G129" s="26">
        <v>24681.868852459018</v>
      </c>
      <c r="H129" s="112">
        <v>420</v>
      </c>
      <c r="I129" s="68">
        <v>2.2950819672131146</v>
      </c>
      <c r="J129" s="68">
        <v>0.43571428571428572</v>
      </c>
      <c r="K129" s="67">
        <v>10754.242857142857</v>
      </c>
      <c r="M129" s="20" t="s">
        <v>129</v>
      </c>
      <c r="N129" s="21" t="s">
        <v>1514</v>
      </c>
      <c r="O129" s="26">
        <v>2028590</v>
      </c>
      <c r="P129" s="26">
        <v>144</v>
      </c>
      <c r="Q129" s="67">
        <v>14087.430555555555</v>
      </c>
      <c r="R129" s="69">
        <v>0.19726027397260273</v>
      </c>
    </row>
    <row r="130" spans="2:18" x14ac:dyDescent="0.2">
      <c r="B130" s="20" t="s">
        <v>127</v>
      </c>
      <c r="C130" s="21" t="s">
        <v>1512</v>
      </c>
      <c r="D130" s="21" t="s">
        <v>2198</v>
      </c>
      <c r="E130" s="26">
        <v>7194525</v>
      </c>
      <c r="F130" s="26">
        <v>309</v>
      </c>
      <c r="G130" s="26">
        <v>23283.252427184467</v>
      </c>
      <c r="H130" s="112">
        <v>535</v>
      </c>
      <c r="I130" s="68">
        <v>1.7313915857605178</v>
      </c>
      <c r="J130" s="68">
        <v>0.57757009345794397</v>
      </c>
      <c r="K130" s="67">
        <v>13447.710280373833</v>
      </c>
      <c r="M130" s="20" t="s">
        <v>130</v>
      </c>
      <c r="N130" s="21" t="s">
        <v>1515</v>
      </c>
      <c r="O130" s="26">
        <v>182300</v>
      </c>
      <c r="P130" s="26">
        <v>13</v>
      </c>
      <c r="Q130" s="67">
        <v>14023.076923076924</v>
      </c>
      <c r="R130" s="69">
        <v>1.9548872180451128E-2</v>
      </c>
    </row>
    <row r="131" spans="2:18" x14ac:dyDescent="0.2">
      <c r="B131" s="20" t="s">
        <v>128</v>
      </c>
      <c r="C131" s="21" t="s">
        <v>1513</v>
      </c>
      <c r="D131" s="21" t="s">
        <v>2198</v>
      </c>
      <c r="E131" s="26">
        <v>2771462</v>
      </c>
      <c r="F131" s="26">
        <v>120</v>
      </c>
      <c r="G131" s="26">
        <v>23095.516666666666</v>
      </c>
      <c r="H131" s="112">
        <v>375</v>
      </c>
      <c r="I131" s="68">
        <v>3.125</v>
      </c>
      <c r="J131" s="68">
        <v>0.32</v>
      </c>
      <c r="K131" s="67">
        <v>7390.565333333333</v>
      </c>
      <c r="M131" s="20" t="s">
        <v>131</v>
      </c>
      <c r="N131" s="21" t="s">
        <v>1516</v>
      </c>
      <c r="O131" s="26">
        <v>5833400</v>
      </c>
      <c r="P131" s="26">
        <v>183</v>
      </c>
      <c r="Q131" s="67">
        <v>31876.502732240438</v>
      </c>
      <c r="R131" s="69">
        <v>0.18118811881188118</v>
      </c>
    </row>
    <row r="132" spans="2:18" x14ac:dyDescent="0.2">
      <c r="B132" s="20" t="s">
        <v>129</v>
      </c>
      <c r="C132" s="21" t="s">
        <v>1514</v>
      </c>
      <c r="D132" s="21" t="s">
        <v>2198</v>
      </c>
      <c r="E132" s="26">
        <v>9704425</v>
      </c>
      <c r="F132" s="26">
        <v>375</v>
      </c>
      <c r="G132" s="26">
        <v>25878.466666666667</v>
      </c>
      <c r="H132" s="112">
        <v>730</v>
      </c>
      <c r="I132" s="68">
        <v>1.9466666666666668</v>
      </c>
      <c r="J132" s="68">
        <v>0.51369863013698636</v>
      </c>
      <c r="K132" s="67">
        <v>13293.732876712329</v>
      </c>
      <c r="M132" s="20" t="s">
        <v>132</v>
      </c>
      <c r="N132" s="21" t="s">
        <v>1517</v>
      </c>
      <c r="O132" s="26">
        <v>317530</v>
      </c>
      <c r="P132" s="26">
        <v>32</v>
      </c>
      <c r="Q132" s="67">
        <v>9922.8125</v>
      </c>
      <c r="R132" s="69">
        <v>8.8888888888888892E-2</v>
      </c>
    </row>
    <row r="133" spans="2:18" x14ac:dyDescent="0.2">
      <c r="B133" s="20" t="s">
        <v>130</v>
      </c>
      <c r="C133" s="21" t="s">
        <v>1515</v>
      </c>
      <c r="D133" s="21" t="s">
        <v>2198</v>
      </c>
      <c r="E133" s="26">
        <v>2505750</v>
      </c>
      <c r="F133" s="26">
        <v>89</v>
      </c>
      <c r="G133" s="26">
        <v>28154.494382022473</v>
      </c>
      <c r="H133" s="112">
        <v>665</v>
      </c>
      <c r="I133" s="68">
        <v>7.4719101123595504</v>
      </c>
      <c r="J133" s="68">
        <v>0.13383458646616542</v>
      </c>
      <c r="K133" s="67">
        <v>3768.0451127819547</v>
      </c>
      <c r="M133" s="20" t="s">
        <v>133</v>
      </c>
      <c r="N133" s="21" t="s">
        <v>1518</v>
      </c>
      <c r="O133" s="26">
        <v>146550</v>
      </c>
      <c r="P133" s="26">
        <v>5</v>
      </c>
      <c r="Q133" s="67">
        <v>29310</v>
      </c>
      <c r="R133" s="69">
        <v>1.5625E-2</v>
      </c>
    </row>
    <row r="134" spans="2:18" x14ac:dyDescent="0.2">
      <c r="B134" s="20" t="s">
        <v>131</v>
      </c>
      <c r="C134" s="21" t="s">
        <v>1516</v>
      </c>
      <c r="D134" s="21" t="s">
        <v>2198</v>
      </c>
      <c r="E134" s="26">
        <v>36075313</v>
      </c>
      <c r="F134" s="26">
        <v>692</v>
      </c>
      <c r="G134" s="26">
        <v>52131.955202312136</v>
      </c>
      <c r="H134" s="112">
        <v>1010</v>
      </c>
      <c r="I134" s="68">
        <v>1.4595375722543353</v>
      </c>
      <c r="J134" s="68">
        <v>0.6851485148514852</v>
      </c>
      <c r="K134" s="67">
        <v>35718.131683168314</v>
      </c>
      <c r="M134" s="20" t="s">
        <v>134</v>
      </c>
      <c r="N134" s="21" t="s">
        <v>1519</v>
      </c>
      <c r="O134" s="26">
        <v>20500</v>
      </c>
      <c r="P134" s="26">
        <v>1</v>
      </c>
      <c r="Q134" s="67">
        <v>20500</v>
      </c>
      <c r="R134" s="69">
        <v>3.0303030303030303E-3</v>
      </c>
    </row>
    <row r="135" spans="2:18" x14ac:dyDescent="0.2">
      <c r="B135" s="20" t="s">
        <v>132</v>
      </c>
      <c r="C135" s="21" t="s">
        <v>1517</v>
      </c>
      <c r="D135" s="21" t="s">
        <v>2198</v>
      </c>
      <c r="E135" s="26">
        <v>3807090</v>
      </c>
      <c r="F135" s="26">
        <v>241</v>
      </c>
      <c r="G135" s="26">
        <v>15797.053941908714</v>
      </c>
      <c r="H135" s="112">
        <v>360</v>
      </c>
      <c r="I135" s="68">
        <v>1.4937759336099585</v>
      </c>
      <c r="J135" s="68">
        <v>0.6694444444444444</v>
      </c>
      <c r="K135" s="67">
        <v>10575.25</v>
      </c>
      <c r="M135" s="20" t="s">
        <v>135</v>
      </c>
      <c r="N135" s="21" t="s">
        <v>1520</v>
      </c>
      <c r="O135" s="26">
        <v>388750</v>
      </c>
      <c r="P135" s="26">
        <v>45</v>
      </c>
      <c r="Q135" s="67">
        <v>8638.8888888888887</v>
      </c>
      <c r="R135" s="69">
        <v>9.8901098901098897E-2</v>
      </c>
    </row>
    <row r="136" spans="2:18" x14ac:dyDescent="0.2">
      <c r="B136" s="20" t="s">
        <v>133</v>
      </c>
      <c r="C136" s="21" t="s">
        <v>1518</v>
      </c>
      <c r="D136" s="21" t="s">
        <v>2198</v>
      </c>
      <c r="E136" s="26">
        <v>2266405</v>
      </c>
      <c r="F136" s="26">
        <v>67</v>
      </c>
      <c r="G136" s="26">
        <v>33826.940298507463</v>
      </c>
      <c r="H136" s="112">
        <v>320</v>
      </c>
      <c r="I136" s="68">
        <v>4.7761194029850742</v>
      </c>
      <c r="J136" s="68">
        <v>0.20937500000000001</v>
      </c>
      <c r="K136" s="67">
        <v>7082.515625</v>
      </c>
      <c r="M136" s="20" t="s">
        <v>136</v>
      </c>
      <c r="N136" s="21" t="s">
        <v>1521</v>
      </c>
      <c r="O136" s="26">
        <v>208700</v>
      </c>
      <c r="P136" s="26">
        <v>57</v>
      </c>
      <c r="Q136" s="67">
        <v>3661.4035087719299</v>
      </c>
      <c r="R136" s="69">
        <v>0.152</v>
      </c>
    </row>
    <row r="137" spans="2:18" x14ac:dyDescent="0.2">
      <c r="B137" s="20" t="s">
        <v>134</v>
      </c>
      <c r="C137" s="21" t="s">
        <v>1519</v>
      </c>
      <c r="D137" s="21" t="s">
        <v>2198</v>
      </c>
      <c r="E137" s="26">
        <v>1043500</v>
      </c>
      <c r="F137" s="26">
        <v>18</v>
      </c>
      <c r="G137" s="26">
        <v>57972.222222222219</v>
      </c>
      <c r="H137" s="112">
        <v>330</v>
      </c>
      <c r="I137" s="68">
        <v>18.333333333333332</v>
      </c>
      <c r="J137" s="68">
        <v>5.4545454545454543E-2</v>
      </c>
      <c r="K137" s="67">
        <v>3162.121212121212</v>
      </c>
      <c r="M137" s="20" t="s">
        <v>137</v>
      </c>
      <c r="N137" s="21" t="s">
        <v>1522</v>
      </c>
      <c r="O137" s="26">
        <v>1164400</v>
      </c>
      <c r="P137" s="26">
        <v>14</v>
      </c>
      <c r="Q137" s="67">
        <v>83171.428571428565</v>
      </c>
      <c r="R137" s="69">
        <v>4.7457627118644069E-2</v>
      </c>
    </row>
    <row r="138" spans="2:18" x14ac:dyDescent="0.2">
      <c r="B138" s="20" t="s">
        <v>135</v>
      </c>
      <c r="C138" s="21" t="s">
        <v>1520</v>
      </c>
      <c r="D138" s="21" t="s">
        <v>2198</v>
      </c>
      <c r="E138" s="26">
        <v>2867700</v>
      </c>
      <c r="F138" s="26">
        <v>103</v>
      </c>
      <c r="G138" s="26">
        <v>27841.747572815533</v>
      </c>
      <c r="H138" s="112">
        <v>455</v>
      </c>
      <c r="I138" s="68">
        <v>4.4174757281553401</v>
      </c>
      <c r="J138" s="68">
        <v>0.22637362637362637</v>
      </c>
      <c r="K138" s="67">
        <v>6302.6373626373625</v>
      </c>
      <c r="M138" s="20" t="s">
        <v>138</v>
      </c>
      <c r="N138" s="21" t="s">
        <v>1523</v>
      </c>
      <c r="O138" s="26">
        <v>598700</v>
      </c>
      <c r="P138" s="26">
        <v>37</v>
      </c>
      <c r="Q138" s="67">
        <v>16181.081081081082</v>
      </c>
      <c r="R138" s="69">
        <v>0.14799999999999999</v>
      </c>
    </row>
    <row r="139" spans="2:18" x14ac:dyDescent="0.2">
      <c r="B139" s="20" t="s">
        <v>136</v>
      </c>
      <c r="C139" s="21" t="s">
        <v>1521</v>
      </c>
      <c r="D139" s="21" t="s">
        <v>2198</v>
      </c>
      <c r="E139" s="26">
        <v>2674080</v>
      </c>
      <c r="F139" s="26">
        <v>198</v>
      </c>
      <c r="G139" s="26">
        <v>13505.454545454546</v>
      </c>
      <c r="H139" s="112">
        <v>375</v>
      </c>
      <c r="I139" s="68">
        <v>1.893939393939394</v>
      </c>
      <c r="J139" s="68">
        <v>0.52800000000000002</v>
      </c>
      <c r="K139" s="67">
        <v>7130.88</v>
      </c>
      <c r="M139" s="20" t="s">
        <v>139</v>
      </c>
      <c r="N139" s="21" t="s">
        <v>1524</v>
      </c>
      <c r="O139" s="26">
        <v>3220050</v>
      </c>
      <c r="P139" s="26">
        <v>68</v>
      </c>
      <c r="Q139" s="67">
        <v>47353.676470588238</v>
      </c>
      <c r="R139" s="69">
        <v>0.11929824561403508</v>
      </c>
    </row>
    <row r="140" spans="2:18" x14ac:dyDescent="0.2">
      <c r="B140" s="20" t="s">
        <v>137</v>
      </c>
      <c r="C140" s="21" t="s">
        <v>1522</v>
      </c>
      <c r="D140" s="21" t="s">
        <v>2198</v>
      </c>
      <c r="E140" s="26">
        <v>5522250</v>
      </c>
      <c r="F140" s="26">
        <v>153</v>
      </c>
      <c r="G140" s="26">
        <v>36093.137254901958</v>
      </c>
      <c r="H140" s="112">
        <v>295</v>
      </c>
      <c r="I140" s="68">
        <v>1.9281045751633987</v>
      </c>
      <c r="J140" s="68">
        <v>0.51864406779661021</v>
      </c>
      <c r="K140" s="67">
        <v>18719.491525423728</v>
      </c>
      <c r="M140" s="20" t="s">
        <v>140</v>
      </c>
      <c r="N140" s="21" t="s">
        <v>1525</v>
      </c>
      <c r="O140" s="26">
        <v>11944375</v>
      </c>
      <c r="P140" s="26">
        <v>225</v>
      </c>
      <c r="Q140" s="67">
        <v>53086.111111111109</v>
      </c>
      <c r="R140" s="69">
        <v>0.25862068965517243</v>
      </c>
    </row>
    <row r="141" spans="2:18" x14ac:dyDescent="0.2">
      <c r="B141" s="20" t="s">
        <v>138</v>
      </c>
      <c r="C141" s="21" t="s">
        <v>1523</v>
      </c>
      <c r="D141" s="21" t="s">
        <v>2198</v>
      </c>
      <c r="E141" s="26">
        <v>2277075</v>
      </c>
      <c r="F141" s="26">
        <v>110</v>
      </c>
      <c r="G141" s="26">
        <v>20700.68181818182</v>
      </c>
      <c r="H141" s="112">
        <v>250</v>
      </c>
      <c r="I141" s="68">
        <v>2.2727272727272729</v>
      </c>
      <c r="J141" s="68">
        <v>0.44</v>
      </c>
      <c r="K141" s="67">
        <v>9108.2999999999993</v>
      </c>
      <c r="M141" s="20" t="s">
        <v>141</v>
      </c>
      <c r="N141" s="21" t="s">
        <v>1526</v>
      </c>
      <c r="O141" s="26">
        <v>375000</v>
      </c>
      <c r="P141" s="26">
        <v>14</v>
      </c>
      <c r="Q141" s="67">
        <v>26785.714285714286</v>
      </c>
      <c r="R141" s="69">
        <v>4.5901639344262293E-2</v>
      </c>
    </row>
    <row r="142" spans="2:18" x14ac:dyDescent="0.2">
      <c r="B142" s="20" t="s">
        <v>139</v>
      </c>
      <c r="C142" s="21" t="s">
        <v>1524</v>
      </c>
      <c r="D142" s="21" t="s">
        <v>2198</v>
      </c>
      <c r="E142" s="26">
        <v>7154950</v>
      </c>
      <c r="F142" s="26">
        <v>169</v>
      </c>
      <c r="G142" s="26">
        <v>42336.982248520711</v>
      </c>
      <c r="H142" s="112">
        <v>570</v>
      </c>
      <c r="I142" s="68">
        <v>3.3727810650887573</v>
      </c>
      <c r="J142" s="68">
        <v>0.29649122807017542</v>
      </c>
      <c r="K142" s="67">
        <v>12552.543859649122</v>
      </c>
      <c r="M142" s="20" t="s">
        <v>142</v>
      </c>
      <c r="N142" s="21" t="s">
        <v>1527</v>
      </c>
      <c r="O142" s="26">
        <v>1167710</v>
      </c>
      <c r="P142" s="26">
        <v>41</v>
      </c>
      <c r="Q142" s="67">
        <v>28480.731707317074</v>
      </c>
      <c r="R142" s="69">
        <v>7.9611650485436891E-2</v>
      </c>
    </row>
    <row r="143" spans="2:18" x14ac:dyDescent="0.2">
      <c r="B143" s="20" t="s">
        <v>140</v>
      </c>
      <c r="C143" s="21" t="s">
        <v>1525</v>
      </c>
      <c r="D143" s="21" t="s">
        <v>2198</v>
      </c>
      <c r="E143" s="26">
        <v>30430555</v>
      </c>
      <c r="F143" s="26">
        <v>523</v>
      </c>
      <c r="G143" s="26">
        <v>58184.617590822178</v>
      </c>
      <c r="H143" s="112">
        <v>870</v>
      </c>
      <c r="I143" s="68">
        <v>1.6634799235181645</v>
      </c>
      <c r="J143" s="68">
        <v>0.60114942528735638</v>
      </c>
      <c r="K143" s="67">
        <v>34977.64942528736</v>
      </c>
      <c r="M143" s="20" t="s">
        <v>143</v>
      </c>
      <c r="N143" s="21" t="s">
        <v>1528</v>
      </c>
      <c r="O143" s="26">
        <v>12500</v>
      </c>
      <c r="P143" s="26">
        <v>1</v>
      </c>
      <c r="Q143" s="67">
        <v>12500</v>
      </c>
      <c r="R143" s="69">
        <v>2.4691358024691358E-3</v>
      </c>
    </row>
    <row r="144" spans="2:18" x14ac:dyDescent="0.2">
      <c r="B144" s="20" t="s">
        <v>141</v>
      </c>
      <c r="C144" s="21" t="s">
        <v>1526</v>
      </c>
      <c r="D144" s="21" t="s">
        <v>2198</v>
      </c>
      <c r="E144" s="26">
        <v>15473885</v>
      </c>
      <c r="F144" s="26">
        <v>155</v>
      </c>
      <c r="G144" s="26">
        <v>99831.516129032258</v>
      </c>
      <c r="H144" s="112">
        <v>305</v>
      </c>
      <c r="I144" s="68">
        <v>1.967741935483871</v>
      </c>
      <c r="J144" s="68">
        <v>0.50819672131147542</v>
      </c>
      <c r="K144" s="67">
        <v>50734.049180327871</v>
      </c>
      <c r="M144" s="20" t="s">
        <v>144</v>
      </c>
      <c r="N144" s="21" t="s">
        <v>1529</v>
      </c>
      <c r="O144" s="26">
        <v>640000</v>
      </c>
      <c r="P144" s="26">
        <v>39</v>
      </c>
      <c r="Q144" s="67">
        <v>16410.25641025641</v>
      </c>
      <c r="R144" s="69">
        <v>8.1250000000000003E-2</v>
      </c>
    </row>
    <row r="145" spans="2:18" x14ac:dyDescent="0.2">
      <c r="B145" s="20" t="s">
        <v>142</v>
      </c>
      <c r="C145" s="21" t="s">
        <v>1527</v>
      </c>
      <c r="D145" s="21" t="s">
        <v>2198</v>
      </c>
      <c r="E145" s="26">
        <v>6032090</v>
      </c>
      <c r="F145" s="26">
        <v>221</v>
      </c>
      <c r="G145" s="26">
        <v>27294.524886877829</v>
      </c>
      <c r="H145" s="112">
        <v>515</v>
      </c>
      <c r="I145" s="68">
        <v>2.3303167420814481</v>
      </c>
      <c r="J145" s="68">
        <v>0.42912621359223302</v>
      </c>
      <c r="K145" s="67">
        <v>11712.796116504855</v>
      </c>
      <c r="M145" s="20" t="s">
        <v>145</v>
      </c>
      <c r="N145" s="21" t="s">
        <v>1530</v>
      </c>
      <c r="O145" s="26">
        <v>315850</v>
      </c>
      <c r="P145" s="26">
        <v>36</v>
      </c>
      <c r="Q145" s="67">
        <v>8773.6111111111113</v>
      </c>
      <c r="R145" s="69">
        <v>8.8888888888888892E-2</v>
      </c>
    </row>
    <row r="146" spans="2:18" x14ac:dyDescent="0.2">
      <c r="B146" s="20" t="s">
        <v>143</v>
      </c>
      <c r="C146" s="21" t="s">
        <v>1528</v>
      </c>
      <c r="D146" s="21" t="s">
        <v>2198</v>
      </c>
      <c r="E146" s="26">
        <v>765225</v>
      </c>
      <c r="F146" s="26">
        <v>28</v>
      </c>
      <c r="G146" s="26">
        <v>27329.464285714286</v>
      </c>
      <c r="H146" s="112">
        <v>405</v>
      </c>
      <c r="I146" s="68">
        <v>14.464285714285714</v>
      </c>
      <c r="J146" s="68">
        <v>6.9135802469135796E-2</v>
      </c>
      <c r="K146" s="67">
        <v>1889.4444444444443</v>
      </c>
      <c r="M146" s="20" t="s">
        <v>146</v>
      </c>
      <c r="N146" s="21" t="s">
        <v>1531</v>
      </c>
      <c r="O146" s="26">
        <v>46535</v>
      </c>
      <c r="P146" s="26">
        <v>16</v>
      </c>
      <c r="Q146" s="67">
        <v>2908.4375</v>
      </c>
      <c r="R146" s="69">
        <v>4.8484848484848485E-2</v>
      </c>
    </row>
    <row r="147" spans="2:18" x14ac:dyDescent="0.2">
      <c r="B147" s="20" t="s">
        <v>144</v>
      </c>
      <c r="C147" s="21" t="s">
        <v>1529</v>
      </c>
      <c r="D147" s="21" t="s">
        <v>2198</v>
      </c>
      <c r="E147" s="26">
        <v>4918775</v>
      </c>
      <c r="F147" s="26">
        <v>246</v>
      </c>
      <c r="G147" s="26">
        <v>19995.020325203252</v>
      </c>
      <c r="H147" s="112">
        <v>480</v>
      </c>
      <c r="I147" s="68">
        <v>1.9512195121951219</v>
      </c>
      <c r="J147" s="68">
        <v>0.51249999999999996</v>
      </c>
      <c r="K147" s="67">
        <v>10247.447916666666</v>
      </c>
      <c r="M147" s="20" t="s">
        <v>147</v>
      </c>
      <c r="N147" s="21" t="s">
        <v>1532</v>
      </c>
      <c r="O147" s="26">
        <v>221110</v>
      </c>
      <c r="P147" s="26">
        <v>4</v>
      </c>
      <c r="Q147" s="67">
        <v>55277.5</v>
      </c>
      <c r="R147" s="69">
        <v>1.2698412698412698E-2</v>
      </c>
    </row>
    <row r="148" spans="2:18" x14ac:dyDescent="0.2">
      <c r="B148" s="20" t="s">
        <v>145</v>
      </c>
      <c r="C148" s="21" t="s">
        <v>1530</v>
      </c>
      <c r="D148" s="21" t="s">
        <v>2198</v>
      </c>
      <c r="E148" s="26">
        <v>7808500</v>
      </c>
      <c r="F148" s="26">
        <v>187</v>
      </c>
      <c r="G148" s="26">
        <v>41756.684491978609</v>
      </c>
      <c r="H148" s="112">
        <v>405</v>
      </c>
      <c r="I148" s="68">
        <v>2.1657754010695189</v>
      </c>
      <c r="J148" s="68">
        <v>0.46172839506172841</v>
      </c>
      <c r="K148" s="67">
        <v>19280.246913580246</v>
      </c>
      <c r="M148" s="20" t="s">
        <v>149</v>
      </c>
      <c r="N148" s="21" t="s">
        <v>1534</v>
      </c>
      <c r="O148" s="26">
        <v>3000</v>
      </c>
      <c r="P148" s="26">
        <v>1</v>
      </c>
      <c r="Q148" s="67">
        <v>3000</v>
      </c>
      <c r="R148" s="69">
        <v>3.2786885245901639E-3</v>
      </c>
    </row>
    <row r="149" spans="2:18" x14ac:dyDescent="0.2">
      <c r="B149" s="20" t="s">
        <v>146</v>
      </c>
      <c r="C149" s="21" t="s">
        <v>1531</v>
      </c>
      <c r="D149" s="21" t="s">
        <v>2198</v>
      </c>
      <c r="E149" s="26">
        <v>1805585</v>
      </c>
      <c r="F149" s="26">
        <v>85</v>
      </c>
      <c r="G149" s="26">
        <v>21242.176470588234</v>
      </c>
      <c r="H149" s="112">
        <v>330</v>
      </c>
      <c r="I149" s="68">
        <v>3.8823529411764706</v>
      </c>
      <c r="J149" s="68">
        <v>0.25757575757575757</v>
      </c>
      <c r="K149" s="67">
        <v>5471.469696969697</v>
      </c>
      <c r="M149" s="20" t="s">
        <v>150</v>
      </c>
      <c r="N149" s="21" t="s">
        <v>1535</v>
      </c>
      <c r="O149" s="26">
        <v>2925925</v>
      </c>
      <c r="P149" s="26">
        <v>85</v>
      </c>
      <c r="Q149" s="67">
        <v>34422.647058823532</v>
      </c>
      <c r="R149" s="69">
        <v>0.12408759124087591</v>
      </c>
    </row>
    <row r="150" spans="2:18" x14ac:dyDescent="0.2">
      <c r="B150" s="20" t="s">
        <v>147</v>
      </c>
      <c r="C150" s="21" t="s">
        <v>1532</v>
      </c>
      <c r="D150" s="21" t="s">
        <v>2198</v>
      </c>
      <c r="E150" s="26">
        <v>1338060</v>
      </c>
      <c r="F150" s="26">
        <v>20</v>
      </c>
      <c r="G150" s="26">
        <v>66903</v>
      </c>
      <c r="H150" s="112">
        <v>315</v>
      </c>
      <c r="I150" s="68">
        <v>15.75</v>
      </c>
      <c r="J150" s="68">
        <v>6.3492063492063489E-2</v>
      </c>
      <c r="K150" s="67">
        <v>4247.8095238095239</v>
      </c>
      <c r="M150" s="20" t="s">
        <v>151</v>
      </c>
      <c r="N150" s="21" t="s">
        <v>1536</v>
      </c>
      <c r="O150" s="26">
        <v>222850</v>
      </c>
      <c r="P150" s="26">
        <v>20</v>
      </c>
      <c r="Q150" s="67">
        <v>11142.5</v>
      </c>
      <c r="R150" s="69">
        <v>8.3333333333333329E-2</v>
      </c>
    </row>
    <row r="151" spans="2:18" x14ac:dyDescent="0.2">
      <c r="B151" s="20" t="s">
        <v>148</v>
      </c>
      <c r="C151" s="21" t="s">
        <v>1533</v>
      </c>
      <c r="D151" s="21" t="s">
        <v>2198</v>
      </c>
      <c r="E151" s="26">
        <v>1964800</v>
      </c>
      <c r="F151" s="26">
        <v>47</v>
      </c>
      <c r="G151" s="26">
        <v>41804.255319148935</v>
      </c>
      <c r="H151" s="112">
        <v>255</v>
      </c>
      <c r="I151" s="68">
        <v>5.4255319148936172</v>
      </c>
      <c r="J151" s="68">
        <v>0.18431372549019609</v>
      </c>
      <c r="K151" s="67">
        <v>7705.0980392156862</v>
      </c>
      <c r="M151" s="20" t="s">
        <v>152</v>
      </c>
      <c r="N151" s="21" t="s">
        <v>1537</v>
      </c>
      <c r="O151" s="26">
        <v>353600</v>
      </c>
      <c r="P151" s="26">
        <v>27</v>
      </c>
      <c r="Q151" s="67">
        <v>13096.296296296296</v>
      </c>
      <c r="R151" s="69">
        <v>0.04</v>
      </c>
    </row>
    <row r="152" spans="2:18" x14ac:dyDescent="0.2">
      <c r="B152" s="20" t="s">
        <v>149</v>
      </c>
      <c r="C152" s="21" t="s">
        <v>1534</v>
      </c>
      <c r="D152" s="21" t="s">
        <v>2198</v>
      </c>
      <c r="E152" s="26">
        <v>368600</v>
      </c>
      <c r="F152" s="26">
        <v>22</v>
      </c>
      <c r="G152" s="26">
        <v>16754.545454545456</v>
      </c>
      <c r="H152" s="112">
        <v>305</v>
      </c>
      <c r="I152" s="68">
        <v>13.863636363636363</v>
      </c>
      <c r="J152" s="68">
        <v>7.2131147540983612E-2</v>
      </c>
      <c r="K152" s="67">
        <v>1208.5245901639344</v>
      </c>
      <c r="M152" s="20" t="s">
        <v>153</v>
      </c>
      <c r="N152" s="21" t="s">
        <v>1538</v>
      </c>
      <c r="O152" s="26">
        <v>71100</v>
      </c>
      <c r="P152" s="26">
        <v>2</v>
      </c>
      <c r="Q152" s="67">
        <v>35550</v>
      </c>
      <c r="R152" s="69">
        <v>7.2727272727272727E-3</v>
      </c>
    </row>
    <row r="153" spans="2:18" x14ac:dyDescent="0.2">
      <c r="B153" s="20" t="s">
        <v>150</v>
      </c>
      <c r="C153" s="21" t="s">
        <v>1535</v>
      </c>
      <c r="D153" s="21" t="s">
        <v>2198</v>
      </c>
      <c r="E153" s="26">
        <v>15618110</v>
      </c>
      <c r="F153" s="26">
        <v>432</v>
      </c>
      <c r="G153" s="26">
        <v>36153.032407407409</v>
      </c>
      <c r="H153" s="112">
        <v>685</v>
      </c>
      <c r="I153" s="68">
        <v>1.5856481481481481</v>
      </c>
      <c r="J153" s="68">
        <v>0.63065693430656933</v>
      </c>
      <c r="K153" s="67">
        <v>22800.160583941604</v>
      </c>
      <c r="M153" s="20" t="s">
        <v>154</v>
      </c>
      <c r="N153" s="21" t="s">
        <v>1539</v>
      </c>
      <c r="O153" s="26">
        <v>2800</v>
      </c>
      <c r="P153" s="26">
        <v>1</v>
      </c>
      <c r="Q153" s="67">
        <v>2800</v>
      </c>
      <c r="R153" s="69">
        <v>5.0000000000000001E-3</v>
      </c>
    </row>
    <row r="154" spans="2:18" x14ac:dyDescent="0.2">
      <c r="B154" s="20" t="s">
        <v>151</v>
      </c>
      <c r="C154" s="21" t="s">
        <v>1536</v>
      </c>
      <c r="D154" s="21" t="s">
        <v>2198</v>
      </c>
      <c r="E154" s="26">
        <v>904400</v>
      </c>
      <c r="F154" s="26">
        <v>62</v>
      </c>
      <c r="G154" s="26">
        <v>14587.096774193549</v>
      </c>
      <c r="H154" s="112">
        <v>240</v>
      </c>
      <c r="I154" s="68">
        <v>3.870967741935484</v>
      </c>
      <c r="J154" s="68">
        <v>0.25833333333333336</v>
      </c>
      <c r="K154" s="67">
        <v>3768.3333333333335</v>
      </c>
      <c r="M154" s="20" t="s">
        <v>155</v>
      </c>
      <c r="N154" s="21" t="s">
        <v>1540</v>
      </c>
      <c r="O154" s="26">
        <v>737200</v>
      </c>
      <c r="P154" s="26">
        <v>26</v>
      </c>
      <c r="Q154" s="67">
        <v>28353.846153846152</v>
      </c>
      <c r="R154" s="69">
        <v>5.0980392156862744E-2</v>
      </c>
    </row>
    <row r="155" spans="2:18" x14ac:dyDescent="0.2">
      <c r="B155" s="20" t="s">
        <v>152</v>
      </c>
      <c r="C155" s="21" t="s">
        <v>1537</v>
      </c>
      <c r="D155" s="21" t="s">
        <v>2198</v>
      </c>
      <c r="E155" s="26">
        <v>7266860</v>
      </c>
      <c r="F155" s="26">
        <v>280</v>
      </c>
      <c r="G155" s="26">
        <v>25953.071428571428</v>
      </c>
      <c r="H155" s="112">
        <v>675</v>
      </c>
      <c r="I155" s="68">
        <v>2.4107142857142856</v>
      </c>
      <c r="J155" s="68">
        <v>0.4148148148148148</v>
      </c>
      <c r="K155" s="67">
        <v>10765.718518518519</v>
      </c>
      <c r="M155" s="20" t="s">
        <v>156</v>
      </c>
      <c r="N155" s="21" t="s">
        <v>1541</v>
      </c>
      <c r="O155" s="26">
        <v>210100</v>
      </c>
      <c r="P155" s="26">
        <v>14</v>
      </c>
      <c r="Q155" s="67">
        <v>15007.142857142857</v>
      </c>
      <c r="R155" s="69">
        <v>2.9787234042553193E-2</v>
      </c>
    </row>
    <row r="156" spans="2:18" x14ac:dyDescent="0.2">
      <c r="B156" s="20" t="s">
        <v>153</v>
      </c>
      <c r="C156" s="21" t="s">
        <v>1538</v>
      </c>
      <c r="D156" s="21" t="s">
        <v>2198</v>
      </c>
      <c r="E156" s="26">
        <v>704225</v>
      </c>
      <c r="F156" s="26">
        <v>34</v>
      </c>
      <c r="G156" s="26">
        <v>20712.5</v>
      </c>
      <c r="H156" s="112">
        <v>275</v>
      </c>
      <c r="I156" s="68">
        <v>8.0882352941176467</v>
      </c>
      <c r="J156" s="68">
        <v>0.12363636363636364</v>
      </c>
      <c r="K156" s="67">
        <v>2560.818181818182</v>
      </c>
      <c r="M156" s="20" t="s">
        <v>157</v>
      </c>
      <c r="N156" s="21" t="s">
        <v>1542</v>
      </c>
      <c r="O156" s="26">
        <v>103950</v>
      </c>
      <c r="P156" s="26">
        <v>3</v>
      </c>
      <c r="Q156" s="67">
        <v>34650</v>
      </c>
      <c r="R156" s="69">
        <v>8.8235294117647058E-3</v>
      </c>
    </row>
    <row r="157" spans="2:18" x14ac:dyDescent="0.2">
      <c r="B157" s="20" t="s">
        <v>154</v>
      </c>
      <c r="C157" s="21" t="s">
        <v>1539</v>
      </c>
      <c r="D157" s="21" t="s">
        <v>2198</v>
      </c>
      <c r="E157" s="26">
        <v>787675</v>
      </c>
      <c r="F157" s="26">
        <v>40</v>
      </c>
      <c r="G157" s="26">
        <v>19691.875</v>
      </c>
      <c r="H157" s="112">
        <v>200</v>
      </c>
      <c r="I157" s="68">
        <v>5</v>
      </c>
      <c r="J157" s="68">
        <v>0.2</v>
      </c>
      <c r="K157" s="67">
        <v>3938.375</v>
      </c>
      <c r="M157" s="20" t="s">
        <v>158</v>
      </c>
      <c r="N157" s="21" t="s">
        <v>1543</v>
      </c>
      <c r="O157" s="26">
        <v>324700</v>
      </c>
      <c r="P157" s="26">
        <v>16</v>
      </c>
      <c r="Q157" s="67">
        <v>20293.75</v>
      </c>
      <c r="R157" s="69">
        <v>5.0793650793650794E-2</v>
      </c>
    </row>
    <row r="158" spans="2:18" x14ac:dyDescent="0.2">
      <c r="B158" s="20" t="s">
        <v>155</v>
      </c>
      <c r="C158" s="21" t="s">
        <v>1540</v>
      </c>
      <c r="D158" s="21" t="s">
        <v>2198</v>
      </c>
      <c r="E158" s="26">
        <v>5895890</v>
      </c>
      <c r="F158" s="26">
        <v>147</v>
      </c>
      <c r="G158" s="26">
        <v>40108.095238095237</v>
      </c>
      <c r="H158" s="112">
        <v>510</v>
      </c>
      <c r="I158" s="68">
        <v>3.4693877551020407</v>
      </c>
      <c r="J158" s="68">
        <v>0.28823529411764703</v>
      </c>
      <c r="K158" s="67">
        <v>11560.568627450981</v>
      </c>
      <c r="M158" s="20" t="s">
        <v>159</v>
      </c>
      <c r="N158" s="21" t="s">
        <v>1544</v>
      </c>
      <c r="O158" s="26">
        <v>208600</v>
      </c>
      <c r="P158" s="26">
        <v>20</v>
      </c>
      <c r="Q158" s="67">
        <v>10430</v>
      </c>
      <c r="R158" s="69">
        <v>2.7027027027027029E-2</v>
      </c>
    </row>
    <row r="159" spans="2:18" x14ac:dyDescent="0.2">
      <c r="B159" s="20" t="s">
        <v>156</v>
      </c>
      <c r="C159" s="21" t="s">
        <v>1541</v>
      </c>
      <c r="D159" s="21" t="s">
        <v>2198</v>
      </c>
      <c r="E159" s="26">
        <v>3733400</v>
      </c>
      <c r="F159" s="26">
        <v>201</v>
      </c>
      <c r="G159" s="26">
        <v>18574.129353233831</v>
      </c>
      <c r="H159" s="112">
        <v>470</v>
      </c>
      <c r="I159" s="68">
        <v>2.3383084577114426</v>
      </c>
      <c r="J159" s="68">
        <v>0.42765957446808511</v>
      </c>
      <c r="K159" s="67">
        <v>7943.4042553191493</v>
      </c>
      <c r="M159" s="20" t="s">
        <v>160</v>
      </c>
      <c r="N159" s="21" t="s">
        <v>1545</v>
      </c>
      <c r="O159" s="26">
        <v>154725</v>
      </c>
      <c r="P159" s="26">
        <v>17</v>
      </c>
      <c r="Q159" s="67">
        <v>9101.4705882352937</v>
      </c>
      <c r="R159" s="69">
        <v>5.4838709677419356E-2</v>
      </c>
    </row>
    <row r="160" spans="2:18" x14ac:dyDescent="0.2">
      <c r="B160" s="20" t="s">
        <v>157</v>
      </c>
      <c r="C160" s="21" t="s">
        <v>1542</v>
      </c>
      <c r="D160" s="21" t="s">
        <v>2198</v>
      </c>
      <c r="E160" s="26">
        <v>838350</v>
      </c>
      <c r="F160" s="26">
        <v>28</v>
      </c>
      <c r="G160" s="26">
        <v>29941.071428571428</v>
      </c>
      <c r="H160" s="112">
        <v>340</v>
      </c>
      <c r="I160" s="68">
        <v>12.142857142857142</v>
      </c>
      <c r="J160" s="68">
        <v>8.2352941176470587E-2</v>
      </c>
      <c r="K160" s="67">
        <v>2465.7352941176468</v>
      </c>
      <c r="M160" s="20" t="s">
        <v>161</v>
      </c>
      <c r="N160" s="21" t="s">
        <v>990</v>
      </c>
      <c r="O160" s="26">
        <v>2003525</v>
      </c>
      <c r="P160" s="26">
        <v>78</v>
      </c>
      <c r="Q160" s="67">
        <v>25686.217948717949</v>
      </c>
      <c r="R160" s="69">
        <v>0.14444444444444443</v>
      </c>
    </row>
    <row r="161" spans="2:18" x14ac:dyDescent="0.2">
      <c r="B161" s="20" t="s">
        <v>158</v>
      </c>
      <c r="C161" s="21" t="s">
        <v>1543</v>
      </c>
      <c r="D161" s="21" t="s">
        <v>2198</v>
      </c>
      <c r="E161" s="26">
        <v>4265225</v>
      </c>
      <c r="F161" s="26">
        <v>87</v>
      </c>
      <c r="G161" s="26">
        <v>49025.574712643676</v>
      </c>
      <c r="H161" s="112">
        <v>315</v>
      </c>
      <c r="I161" s="68">
        <v>3.6206896551724137</v>
      </c>
      <c r="J161" s="68">
        <v>0.27619047619047621</v>
      </c>
      <c r="K161" s="67">
        <v>13540.396825396825</v>
      </c>
      <c r="M161" s="20" t="s">
        <v>162</v>
      </c>
      <c r="N161" s="21" t="s">
        <v>991</v>
      </c>
      <c r="O161" s="26">
        <v>2545050</v>
      </c>
      <c r="P161" s="26">
        <v>57</v>
      </c>
      <c r="Q161" s="67">
        <v>44650</v>
      </c>
      <c r="R161" s="69">
        <v>6.2983425414364635E-2</v>
      </c>
    </row>
    <row r="162" spans="2:18" x14ac:dyDescent="0.2">
      <c r="B162" s="20" t="s">
        <v>159</v>
      </c>
      <c r="C162" s="21" t="s">
        <v>1544</v>
      </c>
      <c r="D162" s="21" t="s">
        <v>2198</v>
      </c>
      <c r="E162" s="26">
        <v>3440875</v>
      </c>
      <c r="F162" s="26">
        <v>178</v>
      </c>
      <c r="G162" s="26">
        <v>19330.758426966291</v>
      </c>
      <c r="H162" s="112">
        <v>740</v>
      </c>
      <c r="I162" s="68">
        <v>4.1573033707865168</v>
      </c>
      <c r="J162" s="68">
        <v>0.24054054054054055</v>
      </c>
      <c r="K162" s="67">
        <v>4649.8310810810808</v>
      </c>
      <c r="M162" s="20" t="s">
        <v>163</v>
      </c>
      <c r="N162" s="21" t="s">
        <v>992</v>
      </c>
      <c r="O162" s="26">
        <v>6629780</v>
      </c>
      <c r="P162" s="26">
        <v>134</v>
      </c>
      <c r="Q162" s="67">
        <v>49475.970149253728</v>
      </c>
      <c r="R162" s="69">
        <v>0.16441717791411042</v>
      </c>
    </row>
    <row r="163" spans="2:18" x14ac:dyDescent="0.2">
      <c r="B163" s="20" t="s">
        <v>160</v>
      </c>
      <c r="C163" s="21" t="s">
        <v>1545</v>
      </c>
      <c r="D163" s="21" t="s">
        <v>2198</v>
      </c>
      <c r="E163" s="26">
        <v>1346250</v>
      </c>
      <c r="F163" s="26">
        <v>79</v>
      </c>
      <c r="G163" s="26">
        <v>17041.139240506331</v>
      </c>
      <c r="H163" s="112">
        <v>310</v>
      </c>
      <c r="I163" s="68">
        <v>3.9240506329113924</v>
      </c>
      <c r="J163" s="68">
        <v>0.25483870967741934</v>
      </c>
      <c r="K163" s="67">
        <v>4342.7419354838712</v>
      </c>
      <c r="M163" s="20" t="s">
        <v>164</v>
      </c>
      <c r="N163" s="21" t="s">
        <v>993</v>
      </c>
      <c r="O163" s="26">
        <v>792450</v>
      </c>
      <c r="P163" s="26">
        <v>33</v>
      </c>
      <c r="Q163" s="67">
        <v>24013.636363636364</v>
      </c>
      <c r="R163" s="69">
        <v>5.6410256410256411E-2</v>
      </c>
    </row>
    <row r="164" spans="2:18" x14ac:dyDescent="0.2">
      <c r="B164" s="20" t="s">
        <v>161</v>
      </c>
      <c r="C164" s="21" t="s">
        <v>990</v>
      </c>
      <c r="D164" s="21" t="s">
        <v>2181</v>
      </c>
      <c r="E164" s="26">
        <v>7788235</v>
      </c>
      <c r="F164" s="26">
        <v>198</v>
      </c>
      <c r="G164" s="26">
        <v>39334.520202020205</v>
      </c>
      <c r="H164" s="112">
        <v>540</v>
      </c>
      <c r="I164" s="68">
        <v>2.7272727272727271</v>
      </c>
      <c r="J164" s="68">
        <v>0.36666666666666664</v>
      </c>
      <c r="K164" s="67">
        <v>14422.657407407407</v>
      </c>
      <c r="M164" s="20" t="s">
        <v>165</v>
      </c>
      <c r="N164" s="21" t="s">
        <v>994</v>
      </c>
      <c r="O164" s="26">
        <v>929100</v>
      </c>
      <c r="P164" s="26">
        <v>22</v>
      </c>
      <c r="Q164" s="67">
        <v>42231.818181818184</v>
      </c>
      <c r="R164" s="69">
        <v>3.4375000000000003E-2</v>
      </c>
    </row>
    <row r="165" spans="2:18" x14ac:dyDescent="0.2">
      <c r="B165" s="20" t="s">
        <v>162</v>
      </c>
      <c r="C165" s="21" t="s">
        <v>991</v>
      </c>
      <c r="D165" s="21" t="s">
        <v>2181</v>
      </c>
      <c r="E165" s="26">
        <v>21650200</v>
      </c>
      <c r="F165" s="26">
        <v>343</v>
      </c>
      <c r="G165" s="26">
        <v>63120.116618075801</v>
      </c>
      <c r="H165" s="112">
        <v>905</v>
      </c>
      <c r="I165" s="68">
        <v>2.638483965014577</v>
      </c>
      <c r="J165" s="68">
        <v>0.37900552486187844</v>
      </c>
      <c r="K165" s="67">
        <v>23922.872928176796</v>
      </c>
      <c r="M165" s="20" t="s">
        <v>166</v>
      </c>
      <c r="N165" s="21" t="s">
        <v>995</v>
      </c>
      <c r="O165" s="26">
        <v>1587800</v>
      </c>
      <c r="P165" s="26">
        <v>35</v>
      </c>
      <c r="Q165" s="67">
        <v>45365.714285714283</v>
      </c>
      <c r="R165" s="69">
        <v>7.2916666666666671E-2</v>
      </c>
    </row>
    <row r="166" spans="2:18" x14ac:dyDescent="0.2">
      <c r="B166" s="20" t="s">
        <v>163</v>
      </c>
      <c r="C166" s="21" t="s">
        <v>992</v>
      </c>
      <c r="D166" s="21" t="s">
        <v>2181</v>
      </c>
      <c r="E166" s="26">
        <v>14641905</v>
      </c>
      <c r="F166" s="26">
        <v>387</v>
      </c>
      <c r="G166" s="26">
        <v>37834.379844961237</v>
      </c>
      <c r="H166" s="112">
        <v>815</v>
      </c>
      <c r="I166" s="68">
        <v>2.1059431524547803</v>
      </c>
      <c r="J166" s="68">
        <v>0.47484662576687114</v>
      </c>
      <c r="K166" s="67">
        <v>17965.527607361964</v>
      </c>
      <c r="M166" s="20" t="s">
        <v>167</v>
      </c>
      <c r="N166" s="21" t="s">
        <v>996</v>
      </c>
      <c r="O166" s="26">
        <v>3032800</v>
      </c>
      <c r="P166" s="26">
        <v>46</v>
      </c>
      <c r="Q166" s="67">
        <v>65930.434782608689</v>
      </c>
      <c r="R166" s="69">
        <v>9.0196078431372548E-2</v>
      </c>
    </row>
    <row r="167" spans="2:18" x14ac:dyDescent="0.2">
      <c r="B167" s="20" t="s">
        <v>164</v>
      </c>
      <c r="C167" s="21" t="s">
        <v>993</v>
      </c>
      <c r="D167" s="21" t="s">
        <v>2181</v>
      </c>
      <c r="E167" s="26">
        <v>5175215</v>
      </c>
      <c r="F167" s="26">
        <v>79</v>
      </c>
      <c r="G167" s="26">
        <v>65509.050632911392</v>
      </c>
      <c r="H167" s="112">
        <v>585</v>
      </c>
      <c r="I167" s="68">
        <v>7.4050632911392409</v>
      </c>
      <c r="J167" s="68">
        <v>0.13504273504273503</v>
      </c>
      <c r="K167" s="67">
        <v>8846.5213675213672</v>
      </c>
      <c r="M167" s="20" t="s">
        <v>168</v>
      </c>
      <c r="N167" s="21" t="s">
        <v>997</v>
      </c>
      <c r="O167" s="26">
        <v>3503750</v>
      </c>
      <c r="P167" s="26">
        <v>68</v>
      </c>
      <c r="Q167" s="67">
        <v>51525.73529411765</v>
      </c>
      <c r="R167" s="69">
        <v>7.0103092783505155E-2</v>
      </c>
    </row>
    <row r="168" spans="2:18" x14ac:dyDescent="0.2">
      <c r="B168" s="20" t="s">
        <v>165</v>
      </c>
      <c r="C168" s="21" t="s">
        <v>994</v>
      </c>
      <c r="D168" s="21" t="s">
        <v>2181</v>
      </c>
      <c r="E168" s="26">
        <v>5034640</v>
      </c>
      <c r="F168" s="26">
        <v>200</v>
      </c>
      <c r="G168" s="26">
        <v>25173.200000000001</v>
      </c>
      <c r="H168" s="112">
        <v>640</v>
      </c>
      <c r="I168" s="68">
        <v>3.2</v>
      </c>
      <c r="J168" s="68">
        <v>0.3125</v>
      </c>
      <c r="K168" s="67">
        <v>7866.625</v>
      </c>
      <c r="M168" s="20" t="s">
        <v>169</v>
      </c>
      <c r="N168" s="21" t="s">
        <v>998</v>
      </c>
      <c r="O168" s="26">
        <v>3524650</v>
      </c>
      <c r="P168" s="26">
        <v>76</v>
      </c>
      <c r="Q168" s="67">
        <v>46376.973684210527</v>
      </c>
      <c r="R168" s="69">
        <v>0.14901960784313725</v>
      </c>
    </row>
    <row r="169" spans="2:18" x14ac:dyDescent="0.2">
      <c r="B169" s="20" t="s">
        <v>166</v>
      </c>
      <c r="C169" s="21" t="s">
        <v>995</v>
      </c>
      <c r="D169" s="21" t="s">
        <v>2181</v>
      </c>
      <c r="E169" s="26">
        <v>4515500</v>
      </c>
      <c r="F169" s="26">
        <v>130</v>
      </c>
      <c r="G169" s="26">
        <v>34734.615384615383</v>
      </c>
      <c r="H169" s="112">
        <v>480</v>
      </c>
      <c r="I169" s="68">
        <v>3.6923076923076925</v>
      </c>
      <c r="J169" s="68">
        <v>0.27083333333333331</v>
      </c>
      <c r="K169" s="67">
        <v>9407.2916666666661</v>
      </c>
      <c r="M169" s="20" t="s">
        <v>170</v>
      </c>
      <c r="N169" s="21" t="s">
        <v>999</v>
      </c>
      <c r="O169" s="26">
        <v>4975800</v>
      </c>
      <c r="P169" s="26">
        <v>70</v>
      </c>
      <c r="Q169" s="67">
        <v>71082.857142857145</v>
      </c>
      <c r="R169" s="69">
        <v>7.407407407407407E-2</v>
      </c>
    </row>
    <row r="170" spans="2:18" x14ac:dyDescent="0.2">
      <c r="B170" s="20" t="s">
        <v>167</v>
      </c>
      <c r="C170" s="21" t="s">
        <v>996</v>
      </c>
      <c r="D170" s="21" t="s">
        <v>2181</v>
      </c>
      <c r="E170" s="26">
        <v>14043175</v>
      </c>
      <c r="F170" s="26">
        <v>320</v>
      </c>
      <c r="G170" s="26">
        <v>43884.921875</v>
      </c>
      <c r="H170" s="112">
        <v>510</v>
      </c>
      <c r="I170" s="68">
        <v>1.59375</v>
      </c>
      <c r="J170" s="68">
        <v>0.62745098039215685</v>
      </c>
      <c r="K170" s="67">
        <v>27535.637254901962</v>
      </c>
      <c r="M170" s="20" t="s">
        <v>171</v>
      </c>
      <c r="N170" s="21" t="s">
        <v>1000</v>
      </c>
      <c r="O170" s="26">
        <v>1053225</v>
      </c>
      <c r="P170" s="26">
        <v>32</v>
      </c>
      <c r="Q170" s="67">
        <v>32913.28125</v>
      </c>
      <c r="R170" s="69">
        <v>6.2745098039215685E-2</v>
      </c>
    </row>
    <row r="171" spans="2:18" x14ac:dyDescent="0.2">
      <c r="B171" s="20" t="s">
        <v>168</v>
      </c>
      <c r="C171" s="21" t="s">
        <v>997</v>
      </c>
      <c r="D171" s="21" t="s">
        <v>2181</v>
      </c>
      <c r="E171" s="26">
        <v>24910955</v>
      </c>
      <c r="F171" s="26">
        <v>300</v>
      </c>
      <c r="G171" s="26">
        <v>83036.516666666663</v>
      </c>
      <c r="H171" s="112">
        <v>970</v>
      </c>
      <c r="I171" s="68">
        <v>3.2333333333333334</v>
      </c>
      <c r="J171" s="68">
        <v>0.30927835051546393</v>
      </c>
      <c r="K171" s="67">
        <v>25681.396907216495</v>
      </c>
      <c r="M171" s="20" t="s">
        <v>172</v>
      </c>
      <c r="N171" s="21" t="s">
        <v>1001</v>
      </c>
      <c r="O171" s="26">
        <v>1023450</v>
      </c>
      <c r="P171" s="26">
        <v>36</v>
      </c>
      <c r="Q171" s="67">
        <v>28429.166666666668</v>
      </c>
      <c r="R171" s="69">
        <v>8.6746987951807228E-2</v>
      </c>
    </row>
    <row r="172" spans="2:18" x14ac:dyDescent="0.2">
      <c r="B172" s="20" t="s">
        <v>169</v>
      </c>
      <c r="C172" s="21" t="s">
        <v>998</v>
      </c>
      <c r="D172" s="21" t="s">
        <v>2181</v>
      </c>
      <c r="E172" s="26">
        <v>7943990</v>
      </c>
      <c r="F172" s="26">
        <v>240</v>
      </c>
      <c r="G172" s="26">
        <v>33099.958333333336</v>
      </c>
      <c r="H172" s="112">
        <v>510</v>
      </c>
      <c r="I172" s="68">
        <v>2.125</v>
      </c>
      <c r="J172" s="68">
        <v>0.47058823529411764</v>
      </c>
      <c r="K172" s="67">
        <v>15576.450980392157</v>
      </c>
      <c r="M172" s="20" t="s">
        <v>173</v>
      </c>
      <c r="N172" s="21" t="s">
        <v>1002</v>
      </c>
      <c r="O172" s="26">
        <v>744800</v>
      </c>
      <c r="P172" s="26">
        <v>33</v>
      </c>
      <c r="Q172" s="67">
        <v>22569.696969696968</v>
      </c>
      <c r="R172" s="69">
        <v>4.4897959183673466E-2</v>
      </c>
    </row>
    <row r="173" spans="2:18" x14ac:dyDescent="0.2">
      <c r="B173" s="20" t="s">
        <v>170</v>
      </c>
      <c r="C173" s="21" t="s">
        <v>999</v>
      </c>
      <c r="D173" s="21" t="s">
        <v>2181</v>
      </c>
      <c r="E173" s="26">
        <v>20558325</v>
      </c>
      <c r="F173" s="26">
        <v>376</v>
      </c>
      <c r="G173" s="26">
        <v>54676.396276595748</v>
      </c>
      <c r="H173" s="112">
        <v>945</v>
      </c>
      <c r="I173" s="68">
        <v>2.5132978723404253</v>
      </c>
      <c r="J173" s="68">
        <v>0.39788359788359789</v>
      </c>
      <c r="K173" s="67">
        <v>21754.841269841269</v>
      </c>
      <c r="M173" s="20" t="s">
        <v>174</v>
      </c>
      <c r="N173" s="21" t="s">
        <v>1003</v>
      </c>
      <c r="O173" s="26">
        <v>580500</v>
      </c>
      <c r="P173" s="26">
        <v>19</v>
      </c>
      <c r="Q173" s="67">
        <v>30552.63157894737</v>
      </c>
      <c r="R173" s="69">
        <v>5.0666666666666665E-2</v>
      </c>
    </row>
    <row r="174" spans="2:18" x14ac:dyDescent="0.2">
      <c r="B174" s="20" t="s">
        <v>171</v>
      </c>
      <c r="C174" s="21" t="s">
        <v>1000</v>
      </c>
      <c r="D174" s="21" t="s">
        <v>2181</v>
      </c>
      <c r="E174" s="26">
        <v>4792325</v>
      </c>
      <c r="F174" s="26">
        <v>91</v>
      </c>
      <c r="G174" s="26">
        <v>52662.912087912089</v>
      </c>
      <c r="H174" s="112">
        <v>510</v>
      </c>
      <c r="I174" s="68">
        <v>5.604395604395604</v>
      </c>
      <c r="J174" s="68">
        <v>0.17843137254901961</v>
      </c>
      <c r="K174" s="67">
        <v>9396.7156862745105</v>
      </c>
      <c r="M174" s="20" t="s">
        <v>175</v>
      </c>
      <c r="N174" s="21" t="s">
        <v>1004</v>
      </c>
      <c r="O174" s="26">
        <v>1874450</v>
      </c>
      <c r="P174" s="26">
        <v>33</v>
      </c>
      <c r="Q174" s="67">
        <v>56801.515151515152</v>
      </c>
      <c r="R174" s="69">
        <v>7.857142857142857E-2</v>
      </c>
    </row>
    <row r="175" spans="2:18" x14ac:dyDescent="0.2">
      <c r="B175" s="20" t="s">
        <v>172</v>
      </c>
      <c r="C175" s="21" t="s">
        <v>1001</v>
      </c>
      <c r="D175" s="21" t="s">
        <v>2181</v>
      </c>
      <c r="E175" s="26">
        <v>6626970</v>
      </c>
      <c r="F175" s="26">
        <v>216</v>
      </c>
      <c r="G175" s="26">
        <v>30680.416666666668</v>
      </c>
      <c r="H175" s="112">
        <v>415</v>
      </c>
      <c r="I175" s="68">
        <v>1.9212962962962963</v>
      </c>
      <c r="J175" s="68">
        <v>0.52048192771084334</v>
      </c>
      <c r="K175" s="67">
        <v>15968.602409638554</v>
      </c>
      <c r="M175" s="20" t="s">
        <v>176</v>
      </c>
      <c r="N175" s="21" t="s">
        <v>1005</v>
      </c>
      <c r="O175" s="26">
        <v>297825</v>
      </c>
      <c r="P175" s="26">
        <v>11</v>
      </c>
      <c r="Q175" s="67">
        <v>27075</v>
      </c>
      <c r="R175" s="69">
        <v>2.4175824175824177E-2</v>
      </c>
    </row>
    <row r="176" spans="2:18" x14ac:dyDescent="0.2">
      <c r="B176" s="20" t="s">
        <v>173</v>
      </c>
      <c r="C176" s="21" t="s">
        <v>1002</v>
      </c>
      <c r="D176" s="21" t="s">
        <v>2181</v>
      </c>
      <c r="E176" s="26">
        <v>6440575</v>
      </c>
      <c r="F176" s="26">
        <v>247</v>
      </c>
      <c r="G176" s="26">
        <v>26075.202429149798</v>
      </c>
      <c r="H176" s="112">
        <v>735</v>
      </c>
      <c r="I176" s="68">
        <v>2.9757085020242915</v>
      </c>
      <c r="J176" s="68">
        <v>0.33605442176870748</v>
      </c>
      <c r="K176" s="67">
        <v>8762.6870748299316</v>
      </c>
      <c r="M176" s="20" t="s">
        <v>177</v>
      </c>
      <c r="N176" s="21" t="s">
        <v>1006</v>
      </c>
      <c r="O176" s="26">
        <v>1400700</v>
      </c>
      <c r="P176" s="26">
        <v>41</v>
      </c>
      <c r="Q176" s="67">
        <v>34163.414634146342</v>
      </c>
      <c r="R176" s="69">
        <v>7.3214285714285718E-2</v>
      </c>
    </row>
    <row r="177" spans="2:18" x14ac:dyDescent="0.2">
      <c r="B177" s="20" t="s">
        <v>174</v>
      </c>
      <c r="C177" s="21" t="s">
        <v>1003</v>
      </c>
      <c r="D177" s="21" t="s">
        <v>2181</v>
      </c>
      <c r="E177" s="26">
        <v>6731350</v>
      </c>
      <c r="F177" s="26">
        <v>95</v>
      </c>
      <c r="G177" s="26">
        <v>70856.31578947368</v>
      </c>
      <c r="H177" s="112">
        <v>375</v>
      </c>
      <c r="I177" s="68">
        <v>3.9473684210526314</v>
      </c>
      <c r="J177" s="68">
        <v>0.25333333333333335</v>
      </c>
      <c r="K177" s="67">
        <v>17950.266666666666</v>
      </c>
      <c r="M177" s="20" t="s">
        <v>178</v>
      </c>
      <c r="N177" s="21" t="s">
        <v>1007</v>
      </c>
      <c r="O177" s="26">
        <v>15207650</v>
      </c>
      <c r="P177" s="26">
        <v>170</v>
      </c>
      <c r="Q177" s="67">
        <v>89456.76470588235</v>
      </c>
      <c r="R177" s="69">
        <v>0.16748768472906403</v>
      </c>
    </row>
    <row r="178" spans="2:18" x14ac:dyDescent="0.2">
      <c r="B178" s="20" t="s">
        <v>175</v>
      </c>
      <c r="C178" s="21" t="s">
        <v>1004</v>
      </c>
      <c r="D178" s="21" t="s">
        <v>2181</v>
      </c>
      <c r="E178" s="26">
        <v>5037200</v>
      </c>
      <c r="F178" s="26">
        <v>151</v>
      </c>
      <c r="G178" s="26">
        <v>33358.940397350991</v>
      </c>
      <c r="H178" s="112">
        <v>420</v>
      </c>
      <c r="I178" s="68">
        <v>2.7814569536423841</v>
      </c>
      <c r="J178" s="68">
        <v>0.35952380952380952</v>
      </c>
      <c r="K178" s="67">
        <v>11993.333333333334</v>
      </c>
      <c r="M178" s="20" t="s">
        <v>179</v>
      </c>
      <c r="N178" s="21" t="s">
        <v>1008</v>
      </c>
      <c r="O178" s="26">
        <v>19205500</v>
      </c>
      <c r="P178" s="26">
        <v>189</v>
      </c>
      <c r="Q178" s="67">
        <v>101616.40211640211</v>
      </c>
      <c r="R178" s="69">
        <v>0.2290909090909091</v>
      </c>
    </row>
    <row r="179" spans="2:18" x14ac:dyDescent="0.2">
      <c r="B179" s="20" t="s">
        <v>176</v>
      </c>
      <c r="C179" s="21" t="s">
        <v>1005</v>
      </c>
      <c r="D179" s="21" t="s">
        <v>2181</v>
      </c>
      <c r="E179" s="26">
        <v>840175</v>
      </c>
      <c r="F179" s="26">
        <v>44</v>
      </c>
      <c r="G179" s="26">
        <v>19094.886363636364</v>
      </c>
      <c r="H179" s="112">
        <v>455</v>
      </c>
      <c r="I179" s="68">
        <v>10.340909090909092</v>
      </c>
      <c r="J179" s="68">
        <v>9.6703296703296707E-2</v>
      </c>
      <c r="K179" s="67">
        <v>1846.5384615384614</v>
      </c>
      <c r="M179" s="20" t="s">
        <v>180</v>
      </c>
      <c r="N179" s="21" t="s">
        <v>1009</v>
      </c>
      <c r="O179" s="26">
        <v>1037500</v>
      </c>
      <c r="P179" s="26">
        <v>163</v>
      </c>
      <c r="Q179" s="67">
        <v>6365.0306748466255</v>
      </c>
      <c r="R179" s="69">
        <v>0.31960784313725488</v>
      </c>
    </row>
    <row r="180" spans="2:18" x14ac:dyDescent="0.2">
      <c r="B180" s="20" t="s">
        <v>177</v>
      </c>
      <c r="C180" s="21" t="s">
        <v>1006</v>
      </c>
      <c r="D180" s="21" t="s">
        <v>2181</v>
      </c>
      <c r="E180" s="26">
        <v>8601220</v>
      </c>
      <c r="F180" s="26">
        <v>157</v>
      </c>
      <c r="G180" s="26">
        <v>54784.840764331209</v>
      </c>
      <c r="H180" s="112">
        <v>560</v>
      </c>
      <c r="I180" s="68">
        <v>3.5668789808917198</v>
      </c>
      <c r="J180" s="68">
        <v>0.28035714285714286</v>
      </c>
      <c r="K180" s="67">
        <v>15359.321428571429</v>
      </c>
      <c r="M180" s="20" t="s">
        <v>181</v>
      </c>
      <c r="N180" s="21" t="s">
        <v>1010</v>
      </c>
      <c r="O180" s="26">
        <v>131418460</v>
      </c>
      <c r="P180" s="26">
        <v>462</v>
      </c>
      <c r="Q180" s="67">
        <v>284455.54112554115</v>
      </c>
      <c r="R180" s="69">
        <v>0.28000000000000003</v>
      </c>
    </row>
    <row r="181" spans="2:18" x14ac:dyDescent="0.2">
      <c r="B181" s="20" t="s">
        <v>178</v>
      </c>
      <c r="C181" s="21" t="s">
        <v>1007</v>
      </c>
      <c r="D181" s="21" t="s">
        <v>2181</v>
      </c>
      <c r="E181" s="26">
        <v>30893706</v>
      </c>
      <c r="F181" s="26">
        <v>397</v>
      </c>
      <c r="G181" s="26">
        <v>77817.899244332497</v>
      </c>
      <c r="H181" s="112">
        <v>1015</v>
      </c>
      <c r="I181" s="68">
        <v>2.5566750629722921</v>
      </c>
      <c r="J181" s="68">
        <v>0.39113300492610836</v>
      </c>
      <c r="K181" s="67">
        <v>30437.148768472907</v>
      </c>
      <c r="M181" s="20" t="s">
        <v>182</v>
      </c>
      <c r="N181" s="21" t="s">
        <v>1011</v>
      </c>
      <c r="O181" s="26">
        <v>43329650</v>
      </c>
      <c r="P181" s="26">
        <v>190</v>
      </c>
      <c r="Q181" s="67">
        <v>228050.78947368421</v>
      </c>
      <c r="R181" s="69">
        <v>0.2733812949640288</v>
      </c>
    </row>
    <row r="182" spans="2:18" x14ac:dyDescent="0.2">
      <c r="B182" s="20" t="s">
        <v>179</v>
      </c>
      <c r="C182" s="21" t="s">
        <v>1008</v>
      </c>
      <c r="D182" s="21" t="s">
        <v>2181</v>
      </c>
      <c r="E182" s="26">
        <v>33044554</v>
      </c>
      <c r="F182" s="26">
        <v>456</v>
      </c>
      <c r="G182" s="26">
        <v>72466.127192982458</v>
      </c>
      <c r="H182" s="112">
        <v>825</v>
      </c>
      <c r="I182" s="68">
        <v>1.8092105263157894</v>
      </c>
      <c r="J182" s="68">
        <v>0.55272727272727273</v>
      </c>
      <c r="K182" s="67">
        <v>40054.004848484852</v>
      </c>
      <c r="M182" s="20" t="s">
        <v>183</v>
      </c>
      <c r="N182" s="21" t="s">
        <v>1012</v>
      </c>
      <c r="O182" s="26">
        <v>32299370</v>
      </c>
      <c r="P182" s="26">
        <v>167</v>
      </c>
      <c r="Q182" s="67">
        <v>193409.40119760478</v>
      </c>
      <c r="R182" s="69">
        <v>0.3180952380952381</v>
      </c>
    </row>
    <row r="183" spans="2:18" x14ac:dyDescent="0.2">
      <c r="B183" s="20" t="s">
        <v>180</v>
      </c>
      <c r="C183" s="21" t="s">
        <v>1009</v>
      </c>
      <c r="D183" s="21" t="s">
        <v>2181</v>
      </c>
      <c r="E183" s="26">
        <v>9644760</v>
      </c>
      <c r="F183" s="26">
        <v>332</v>
      </c>
      <c r="G183" s="26">
        <v>29050.481927710844</v>
      </c>
      <c r="H183" s="112">
        <v>510</v>
      </c>
      <c r="I183" s="68">
        <v>1.536144578313253</v>
      </c>
      <c r="J183" s="68">
        <v>0.65098039215686276</v>
      </c>
      <c r="K183" s="67">
        <v>18911.294117647059</v>
      </c>
      <c r="M183" s="20" t="s">
        <v>184</v>
      </c>
      <c r="N183" s="21" t="s">
        <v>1013</v>
      </c>
      <c r="O183" s="26">
        <v>10653165</v>
      </c>
      <c r="P183" s="26">
        <v>245</v>
      </c>
      <c r="Q183" s="67">
        <v>43482.306122448979</v>
      </c>
      <c r="R183" s="69">
        <v>0.42241379310344829</v>
      </c>
    </row>
    <row r="184" spans="2:18" x14ac:dyDescent="0.2">
      <c r="B184" s="20" t="s">
        <v>181</v>
      </c>
      <c r="C184" s="21" t="s">
        <v>1010</v>
      </c>
      <c r="D184" s="21" t="s">
        <v>2181</v>
      </c>
      <c r="E184" s="26">
        <v>174043867</v>
      </c>
      <c r="F184" s="26">
        <v>1007</v>
      </c>
      <c r="G184" s="26">
        <v>172834.02879841113</v>
      </c>
      <c r="H184" s="112">
        <v>1650</v>
      </c>
      <c r="I184" s="68">
        <v>1.6385302879841113</v>
      </c>
      <c r="J184" s="68">
        <v>0.61030303030303035</v>
      </c>
      <c r="K184" s="67">
        <v>105481.13151515152</v>
      </c>
      <c r="M184" s="20" t="s">
        <v>185</v>
      </c>
      <c r="N184" s="21" t="s">
        <v>1014</v>
      </c>
      <c r="O184" s="26">
        <v>29456800</v>
      </c>
      <c r="P184" s="26">
        <v>277</v>
      </c>
      <c r="Q184" s="67">
        <v>106342.23826714802</v>
      </c>
      <c r="R184" s="69">
        <v>0.35974025974025975</v>
      </c>
    </row>
    <row r="185" spans="2:18" x14ac:dyDescent="0.2">
      <c r="B185" s="20" t="s">
        <v>182</v>
      </c>
      <c r="C185" s="21" t="s">
        <v>1011</v>
      </c>
      <c r="D185" s="21" t="s">
        <v>2181</v>
      </c>
      <c r="E185" s="26">
        <v>124285941</v>
      </c>
      <c r="F185" s="26">
        <v>472</v>
      </c>
      <c r="G185" s="26">
        <v>263317.67161016952</v>
      </c>
      <c r="H185" s="112">
        <v>695</v>
      </c>
      <c r="I185" s="68">
        <v>1.472457627118644</v>
      </c>
      <c r="J185" s="68">
        <v>0.67913669064748206</v>
      </c>
      <c r="K185" s="67">
        <v>178828.69208633094</v>
      </c>
      <c r="M185" s="20" t="s">
        <v>186</v>
      </c>
      <c r="N185" s="21" t="s">
        <v>1015</v>
      </c>
      <c r="O185" s="26">
        <v>156973385</v>
      </c>
      <c r="P185" s="26">
        <v>862</v>
      </c>
      <c r="Q185" s="67">
        <v>182103.69489559165</v>
      </c>
      <c r="R185" s="69">
        <v>0.32775665399239545</v>
      </c>
    </row>
    <row r="186" spans="2:18" x14ac:dyDescent="0.2">
      <c r="B186" s="20" t="s">
        <v>183</v>
      </c>
      <c r="C186" s="21" t="s">
        <v>1012</v>
      </c>
      <c r="D186" s="21" t="s">
        <v>2181</v>
      </c>
      <c r="E186" s="26">
        <v>51738235</v>
      </c>
      <c r="F186" s="26">
        <v>352</v>
      </c>
      <c r="G186" s="26">
        <v>146983.62215909091</v>
      </c>
      <c r="H186" s="112">
        <v>525</v>
      </c>
      <c r="I186" s="68">
        <v>1.4914772727272727</v>
      </c>
      <c r="J186" s="68">
        <v>0.67047619047619045</v>
      </c>
      <c r="K186" s="67">
        <v>98549.019047619047</v>
      </c>
      <c r="M186" s="20" t="s">
        <v>187</v>
      </c>
      <c r="N186" s="21" t="s">
        <v>1016</v>
      </c>
      <c r="O186" s="26">
        <v>121581455</v>
      </c>
      <c r="P186" s="26">
        <v>1453</v>
      </c>
      <c r="Q186" s="67">
        <v>83676.156228492779</v>
      </c>
      <c r="R186" s="69">
        <v>0.44707692307692309</v>
      </c>
    </row>
    <row r="187" spans="2:18" x14ac:dyDescent="0.2">
      <c r="B187" s="20" t="s">
        <v>184</v>
      </c>
      <c r="C187" s="21" t="s">
        <v>1013</v>
      </c>
      <c r="D187" s="21" t="s">
        <v>2181</v>
      </c>
      <c r="E187" s="26">
        <v>28540715</v>
      </c>
      <c r="F187" s="26">
        <v>478</v>
      </c>
      <c r="G187" s="26">
        <v>59708.608786610879</v>
      </c>
      <c r="H187" s="112">
        <v>580</v>
      </c>
      <c r="I187" s="68">
        <v>1.2133891213389121</v>
      </c>
      <c r="J187" s="68">
        <v>0.82413793103448274</v>
      </c>
      <c r="K187" s="67">
        <v>49208.129310344826</v>
      </c>
      <c r="M187" s="20" t="s">
        <v>188</v>
      </c>
      <c r="N187" s="21" t="s">
        <v>1017</v>
      </c>
      <c r="O187" s="26">
        <v>333043805</v>
      </c>
      <c r="P187" s="26">
        <v>2088</v>
      </c>
      <c r="Q187" s="67">
        <v>159503.73802681992</v>
      </c>
      <c r="R187" s="69">
        <v>0.17524129248845993</v>
      </c>
    </row>
    <row r="188" spans="2:18" x14ac:dyDescent="0.2">
      <c r="B188" s="20" t="s">
        <v>185</v>
      </c>
      <c r="C188" s="21" t="s">
        <v>1014</v>
      </c>
      <c r="D188" s="21" t="s">
        <v>2181</v>
      </c>
      <c r="E188" s="26">
        <v>55374247</v>
      </c>
      <c r="F188" s="26">
        <v>535</v>
      </c>
      <c r="G188" s="26">
        <v>103503.26542056075</v>
      </c>
      <c r="H188" s="112">
        <v>770</v>
      </c>
      <c r="I188" s="68">
        <v>1.4392523364485981</v>
      </c>
      <c r="J188" s="68">
        <v>0.69480519480519476</v>
      </c>
      <c r="K188" s="67">
        <v>71914.606493506493</v>
      </c>
      <c r="M188" s="20" t="s">
        <v>189</v>
      </c>
      <c r="N188" s="21" t="s">
        <v>1549</v>
      </c>
      <c r="O188" s="26">
        <v>397700</v>
      </c>
      <c r="P188" s="26">
        <v>31</v>
      </c>
      <c r="Q188" s="67">
        <v>12829.032258064517</v>
      </c>
      <c r="R188" s="69">
        <v>5.904761904761905E-2</v>
      </c>
    </row>
    <row r="189" spans="2:18" x14ac:dyDescent="0.2">
      <c r="B189" s="20" t="s">
        <v>186</v>
      </c>
      <c r="C189" s="21" t="s">
        <v>1015</v>
      </c>
      <c r="D189" s="21" t="s">
        <v>2181</v>
      </c>
      <c r="E189" s="26">
        <v>242711571</v>
      </c>
      <c r="F189" s="26">
        <v>1581</v>
      </c>
      <c r="G189" s="26">
        <v>153517.75521821631</v>
      </c>
      <c r="H189" s="112">
        <v>2630</v>
      </c>
      <c r="I189" s="68">
        <v>1.6635041113219482</v>
      </c>
      <c r="J189" s="68">
        <v>0.60114068441064639</v>
      </c>
      <c r="K189" s="67">
        <v>92285.768441064632</v>
      </c>
      <c r="M189" s="20" t="s">
        <v>190</v>
      </c>
      <c r="N189" s="21" t="s">
        <v>1550</v>
      </c>
      <c r="O189" s="26">
        <v>11500</v>
      </c>
      <c r="P189" s="26">
        <v>1</v>
      </c>
      <c r="Q189" s="67">
        <v>11500</v>
      </c>
      <c r="R189" s="69">
        <v>2.9411764705882353E-3</v>
      </c>
    </row>
    <row r="190" spans="2:18" x14ac:dyDescent="0.2">
      <c r="B190" s="20" t="s">
        <v>187</v>
      </c>
      <c r="C190" s="21" t="s">
        <v>1016</v>
      </c>
      <c r="D190" s="21" t="s">
        <v>2181</v>
      </c>
      <c r="E190" s="26">
        <v>152783855</v>
      </c>
      <c r="F190" s="26">
        <v>2216</v>
      </c>
      <c r="G190" s="26">
        <v>68945.782942238264</v>
      </c>
      <c r="H190" s="112">
        <v>3250</v>
      </c>
      <c r="I190" s="68">
        <v>1.4666064981949458</v>
      </c>
      <c r="J190" s="68">
        <v>0.68184615384615388</v>
      </c>
      <c r="K190" s="67">
        <v>47010.416923076926</v>
      </c>
      <c r="M190" s="20" t="s">
        <v>191</v>
      </c>
      <c r="N190" s="21" t="s">
        <v>1551</v>
      </c>
      <c r="O190" s="26">
        <v>371250</v>
      </c>
      <c r="P190" s="26">
        <v>14</v>
      </c>
      <c r="Q190" s="67">
        <v>26517.857142857141</v>
      </c>
      <c r="R190" s="69">
        <v>5.3846153846153849E-2</v>
      </c>
    </row>
    <row r="191" spans="2:18" x14ac:dyDescent="0.2">
      <c r="B191" s="20" t="s">
        <v>188</v>
      </c>
      <c r="C191" s="21" t="s">
        <v>1017</v>
      </c>
      <c r="D191" s="21" t="s">
        <v>2181</v>
      </c>
      <c r="E191" s="26">
        <v>496856640</v>
      </c>
      <c r="F191" s="26">
        <v>3401</v>
      </c>
      <c r="G191" s="26">
        <v>146091.33784181124</v>
      </c>
      <c r="H191" s="112">
        <v>11915</v>
      </c>
      <c r="I191" s="68">
        <v>3.5033813584239928</v>
      </c>
      <c r="J191" s="68">
        <v>0.2854385228703315</v>
      </c>
      <c r="K191" s="67">
        <v>41700.095677717167</v>
      </c>
      <c r="M191" s="20" t="s">
        <v>192</v>
      </c>
      <c r="N191" s="21" t="s">
        <v>1552</v>
      </c>
      <c r="O191" s="26">
        <v>60650</v>
      </c>
      <c r="P191" s="26">
        <v>6</v>
      </c>
      <c r="Q191" s="67">
        <v>10108.333333333334</v>
      </c>
      <c r="R191" s="69">
        <v>1.8461538461538463E-2</v>
      </c>
    </row>
    <row r="192" spans="2:18" x14ac:dyDescent="0.2">
      <c r="B192" s="20" t="s">
        <v>189</v>
      </c>
      <c r="C192" s="21" t="s">
        <v>1549</v>
      </c>
      <c r="D192" s="21" t="s">
        <v>2199</v>
      </c>
      <c r="E192" s="26">
        <v>6088705</v>
      </c>
      <c r="F192" s="26">
        <v>221</v>
      </c>
      <c r="G192" s="26">
        <v>27550.701357466063</v>
      </c>
      <c r="H192" s="112">
        <v>525</v>
      </c>
      <c r="I192" s="68">
        <v>2.3755656108597285</v>
      </c>
      <c r="J192" s="68">
        <v>0.42095238095238097</v>
      </c>
      <c r="K192" s="67">
        <v>11597.533333333333</v>
      </c>
      <c r="M192" s="20" t="s">
        <v>193</v>
      </c>
      <c r="N192" s="21" t="s">
        <v>1553</v>
      </c>
      <c r="O192" s="26">
        <v>110900</v>
      </c>
      <c r="P192" s="26">
        <v>11</v>
      </c>
      <c r="Q192" s="67">
        <v>10081.818181818182</v>
      </c>
      <c r="R192" s="69">
        <v>4.4897959183673466E-2</v>
      </c>
    </row>
    <row r="193" spans="2:18" x14ac:dyDescent="0.2">
      <c r="B193" s="20" t="s">
        <v>190</v>
      </c>
      <c r="C193" s="21" t="s">
        <v>1550</v>
      </c>
      <c r="D193" s="21" t="s">
        <v>2199</v>
      </c>
      <c r="E193" s="26">
        <v>900400</v>
      </c>
      <c r="F193" s="26">
        <v>65</v>
      </c>
      <c r="G193" s="26">
        <v>13852.307692307691</v>
      </c>
      <c r="H193" s="112">
        <v>340</v>
      </c>
      <c r="I193" s="68">
        <v>5.2307692307692308</v>
      </c>
      <c r="J193" s="68">
        <v>0.19117647058823528</v>
      </c>
      <c r="K193" s="67">
        <v>2648.2352941176468</v>
      </c>
      <c r="M193" s="20" t="s">
        <v>194</v>
      </c>
      <c r="N193" s="21" t="s">
        <v>1554</v>
      </c>
      <c r="O193" s="26">
        <v>67500</v>
      </c>
      <c r="P193" s="26">
        <v>1</v>
      </c>
      <c r="Q193" s="67">
        <v>67500</v>
      </c>
      <c r="R193" s="69">
        <v>4.1666666666666666E-3</v>
      </c>
    </row>
    <row r="194" spans="2:18" x14ac:dyDescent="0.2">
      <c r="B194" s="20" t="s">
        <v>191</v>
      </c>
      <c r="C194" s="21" t="s">
        <v>1551</v>
      </c>
      <c r="D194" s="21" t="s">
        <v>2199</v>
      </c>
      <c r="E194" s="26">
        <v>2511600</v>
      </c>
      <c r="F194" s="26">
        <v>111</v>
      </c>
      <c r="G194" s="26">
        <v>22627.027027027027</v>
      </c>
      <c r="H194" s="112">
        <v>260</v>
      </c>
      <c r="I194" s="68">
        <v>2.3423423423423424</v>
      </c>
      <c r="J194" s="68">
        <v>0.42692307692307691</v>
      </c>
      <c r="K194" s="67">
        <v>9660</v>
      </c>
      <c r="M194" s="20" t="s">
        <v>195</v>
      </c>
      <c r="N194" s="21" t="s">
        <v>1555</v>
      </c>
      <c r="O194" s="26">
        <v>142975</v>
      </c>
      <c r="P194" s="26">
        <v>24</v>
      </c>
      <c r="Q194" s="67">
        <v>5957.291666666667</v>
      </c>
      <c r="R194" s="69">
        <v>7.6190476190476197E-2</v>
      </c>
    </row>
    <row r="195" spans="2:18" x14ac:dyDescent="0.2">
      <c r="B195" s="20" t="s">
        <v>192</v>
      </c>
      <c r="C195" s="21" t="s">
        <v>1552</v>
      </c>
      <c r="D195" s="21" t="s">
        <v>2199</v>
      </c>
      <c r="E195" s="26">
        <v>3319600</v>
      </c>
      <c r="F195" s="26">
        <v>187</v>
      </c>
      <c r="G195" s="26">
        <v>17751.871657754011</v>
      </c>
      <c r="H195" s="112">
        <v>325</v>
      </c>
      <c r="I195" s="68">
        <v>1.7379679144385027</v>
      </c>
      <c r="J195" s="68">
        <v>0.57538461538461538</v>
      </c>
      <c r="K195" s="67">
        <v>10214.153846153846</v>
      </c>
      <c r="M195" s="20" t="s">
        <v>196</v>
      </c>
      <c r="N195" s="21" t="s">
        <v>1556</v>
      </c>
      <c r="O195" s="26">
        <v>41500</v>
      </c>
      <c r="P195" s="26">
        <v>5</v>
      </c>
      <c r="Q195" s="67">
        <v>8300</v>
      </c>
      <c r="R195" s="69">
        <v>1.8181818181818181E-2</v>
      </c>
    </row>
    <row r="196" spans="2:18" x14ac:dyDescent="0.2">
      <c r="B196" s="20" t="s">
        <v>193</v>
      </c>
      <c r="C196" s="21" t="s">
        <v>1553</v>
      </c>
      <c r="D196" s="21" t="s">
        <v>2199</v>
      </c>
      <c r="E196" s="26">
        <v>2139475</v>
      </c>
      <c r="F196" s="26">
        <v>166</v>
      </c>
      <c r="G196" s="26">
        <v>12888.403614457831</v>
      </c>
      <c r="H196" s="112">
        <v>245</v>
      </c>
      <c r="I196" s="68">
        <v>1.4759036144578312</v>
      </c>
      <c r="J196" s="68">
        <v>0.67755102040816328</v>
      </c>
      <c r="K196" s="67">
        <v>8732.5510204081638</v>
      </c>
      <c r="M196" s="20" t="s">
        <v>197</v>
      </c>
      <c r="N196" s="21" t="s">
        <v>1557</v>
      </c>
      <c r="O196" s="26">
        <v>0</v>
      </c>
      <c r="P196" s="26">
        <v>1</v>
      </c>
      <c r="Q196" s="67">
        <v>0</v>
      </c>
      <c r="R196" s="69">
        <v>4.8780487804878049E-3</v>
      </c>
    </row>
    <row r="197" spans="2:18" x14ac:dyDescent="0.2">
      <c r="B197" s="20" t="s">
        <v>194</v>
      </c>
      <c r="C197" s="21" t="s">
        <v>1554</v>
      </c>
      <c r="D197" s="21" t="s">
        <v>2199</v>
      </c>
      <c r="E197" s="26">
        <v>1605075</v>
      </c>
      <c r="F197" s="26">
        <v>91</v>
      </c>
      <c r="G197" s="26">
        <v>17638.186813186814</v>
      </c>
      <c r="H197" s="112">
        <v>240</v>
      </c>
      <c r="I197" s="68">
        <v>2.6373626373626373</v>
      </c>
      <c r="J197" s="68">
        <v>0.37916666666666665</v>
      </c>
      <c r="K197" s="67">
        <v>6687.8125</v>
      </c>
      <c r="M197" s="20" t="s">
        <v>198</v>
      </c>
      <c r="N197" s="21" t="s">
        <v>1558</v>
      </c>
      <c r="O197" s="26">
        <v>955500</v>
      </c>
      <c r="P197" s="26">
        <v>28</v>
      </c>
      <c r="Q197" s="67">
        <v>34125</v>
      </c>
      <c r="R197" s="69">
        <v>9.4915254237288138E-2</v>
      </c>
    </row>
    <row r="198" spans="2:18" x14ac:dyDescent="0.2">
      <c r="B198" s="20" t="s">
        <v>195</v>
      </c>
      <c r="C198" s="21" t="s">
        <v>1555</v>
      </c>
      <c r="D198" s="21" t="s">
        <v>2199</v>
      </c>
      <c r="E198" s="26">
        <v>1821365</v>
      </c>
      <c r="F198" s="26">
        <v>110</v>
      </c>
      <c r="G198" s="26">
        <v>16557.863636363636</v>
      </c>
      <c r="H198" s="112">
        <v>315</v>
      </c>
      <c r="I198" s="68">
        <v>2.8636363636363638</v>
      </c>
      <c r="J198" s="68">
        <v>0.34920634920634919</v>
      </c>
      <c r="K198" s="67">
        <v>5782.1111111111113</v>
      </c>
      <c r="M198" s="20" t="s">
        <v>199</v>
      </c>
      <c r="N198" s="21" t="s">
        <v>1559</v>
      </c>
      <c r="O198" s="26">
        <v>512600</v>
      </c>
      <c r="P198" s="26">
        <v>24</v>
      </c>
      <c r="Q198" s="67">
        <v>21358.333333333332</v>
      </c>
      <c r="R198" s="69">
        <v>8.5714285714285715E-2</v>
      </c>
    </row>
    <row r="199" spans="2:18" x14ac:dyDescent="0.2">
      <c r="B199" s="20" t="s">
        <v>196</v>
      </c>
      <c r="C199" s="21" t="s">
        <v>1556</v>
      </c>
      <c r="D199" s="21" t="s">
        <v>2199</v>
      </c>
      <c r="E199" s="26">
        <v>2240050</v>
      </c>
      <c r="F199" s="26">
        <v>229</v>
      </c>
      <c r="G199" s="26">
        <v>9781.8777292576415</v>
      </c>
      <c r="H199" s="112">
        <v>275</v>
      </c>
      <c r="I199" s="68">
        <v>1.2008733624454149</v>
      </c>
      <c r="J199" s="68">
        <v>0.83272727272727276</v>
      </c>
      <c r="K199" s="67">
        <v>8145.636363636364</v>
      </c>
      <c r="M199" s="20" t="s">
        <v>200</v>
      </c>
      <c r="N199" s="21" t="s">
        <v>1560</v>
      </c>
      <c r="O199" s="26">
        <v>230725</v>
      </c>
      <c r="P199" s="26">
        <v>15</v>
      </c>
      <c r="Q199" s="67">
        <v>15381.666666666666</v>
      </c>
      <c r="R199" s="69">
        <v>0.04</v>
      </c>
    </row>
    <row r="200" spans="2:18" x14ac:dyDescent="0.2">
      <c r="B200" s="20" t="s">
        <v>197</v>
      </c>
      <c r="C200" s="21" t="s">
        <v>1557</v>
      </c>
      <c r="D200" s="21" t="s">
        <v>2199</v>
      </c>
      <c r="E200" s="26">
        <v>1110950</v>
      </c>
      <c r="F200" s="26">
        <v>71</v>
      </c>
      <c r="G200" s="26">
        <v>15647.183098591549</v>
      </c>
      <c r="H200" s="112">
        <v>205</v>
      </c>
      <c r="I200" s="68">
        <v>2.887323943661972</v>
      </c>
      <c r="J200" s="68">
        <v>0.34634146341463412</v>
      </c>
      <c r="K200" s="67">
        <v>5419.2682926829266</v>
      </c>
      <c r="M200" s="20" t="s">
        <v>201</v>
      </c>
      <c r="N200" s="21" t="s">
        <v>1561</v>
      </c>
      <c r="O200" s="26">
        <v>141825</v>
      </c>
      <c r="P200" s="26">
        <v>11</v>
      </c>
      <c r="Q200" s="67">
        <v>12893.181818181818</v>
      </c>
      <c r="R200" s="69">
        <v>3.9285714285714285E-2</v>
      </c>
    </row>
    <row r="201" spans="2:18" x14ac:dyDescent="0.2">
      <c r="B201" s="20" t="s">
        <v>198</v>
      </c>
      <c r="C201" s="21" t="s">
        <v>1558</v>
      </c>
      <c r="D201" s="21" t="s">
        <v>2199</v>
      </c>
      <c r="E201" s="26">
        <v>7423450</v>
      </c>
      <c r="F201" s="26">
        <v>205</v>
      </c>
      <c r="G201" s="26">
        <v>36211.951219512193</v>
      </c>
      <c r="H201" s="112">
        <v>295</v>
      </c>
      <c r="I201" s="68">
        <v>1.4390243902439024</v>
      </c>
      <c r="J201" s="68">
        <v>0.69491525423728817</v>
      </c>
      <c r="K201" s="67">
        <v>25164.237288135595</v>
      </c>
      <c r="M201" s="20" t="s">
        <v>202</v>
      </c>
      <c r="N201" s="21" t="s">
        <v>1562</v>
      </c>
      <c r="O201" s="26">
        <v>222050</v>
      </c>
      <c r="P201" s="26">
        <v>16</v>
      </c>
      <c r="Q201" s="67">
        <v>13878.125</v>
      </c>
      <c r="R201" s="69">
        <v>6.1538461538461542E-2</v>
      </c>
    </row>
    <row r="202" spans="2:18" x14ac:dyDescent="0.2">
      <c r="B202" s="20" t="s">
        <v>199</v>
      </c>
      <c r="C202" s="21" t="s">
        <v>1559</v>
      </c>
      <c r="D202" s="21" t="s">
        <v>2199</v>
      </c>
      <c r="E202" s="26">
        <v>3604435</v>
      </c>
      <c r="F202" s="26">
        <v>203</v>
      </c>
      <c r="G202" s="26">
        <v>17755.837438423645</v>
      </c>
      <c r="H202" s="112">
        <v>280</v>
      </c>
      <c r="I202" s="68">
        <v>1.3793103448275863</v>
      </c>
      <c r="J202" s="68">
        <v>0.72499999999999998</v>
      </c>
      <c r="K202" s="67">
        <v>12872.982142857143</v>
      </c>
      <c r="M202" s="20" t="s">
        <v>203</v>
      </c>
      <c r="N202" s="21" t="s">
        <v>1563</v>
      </c>
      <c r="O202" s="26">
        <v>1202000</v>
      </c>
      <c r="P202" s="26">
        <v>172</v>
      </c>
      <c r="Q202" s="67">
        <v>6988.3720930232557</v>
      </c>
      <c r="R202" s="69">
        <v>0.49855072463768119</v>
      </c>
    </row>
    <row r="203" spans="2:18" x14ac:dyDescent="0.2">
      <c r="B203" s="20" t="s">
        <v>200</v>
      </c>
      <c r="C203" s="21" t="s">
        <v>1560</v>
      </c>
      <c r="D203" s="21" t="s">
        <v>2199</v>
      </c>
      <c r="E203" s="26">
        <v>6018710</v>
      </c>
      <c r="F203" s="26">
        <v>257</v>
      </c>
      <c r="G203" s="26">
        <v>23419.10505836576</v>
      </c>
      <c r="H203" s="112">
        <v>375</v>
      </c>
      <c r="I203" s="68">
        <v>1.4591439688715953</v>
      </c>
      <c r="J203" s="68">
        <v>0.68533333333333335</v>
      </c>
      <c r="K203" s="67">
        <v>16049.893333333333</v>
      </c>
      <c r="M203" s="20" t="s">
        <v>204</v>
      </c>
      <c r="N203" s="21" t="s">
        <v>1564</v>
      </c>
      <c r="O203" s="26">
        <v>37450</v>
      </c>
      <c r="P203" s="26">
        <v>4</v>
      </c>
      <c r="Q203" s="67">
        <v>9362.5</v>
      </c>
      <c r="R203" s="69">
        <v>1.4545454545454545E-2</v>
      </c>
    </row>
    <row r="204" spans="2:18" x14ac:dyDescent="0.2">
      <c r="B204" s="20" t="s">
        <v>201</v>
      </c>
      <c r="C204" s="21" t="s">
        <v>1561</v>
      </c>
      <c r="D204" s="21" t="s">
        <v>2199</v>
      </c>
      <c r="E204" s="26">
        <v>2966525</v>
      </c>
      <c r="F204" s="26">
        <v>116</v>
      </c>
      <c r="G204" s="26">
        <v>25573.491379310344</v>
      </c>
      <c r="H204" s="112">
        <v>280</v>
      </c>
      <c r="I204" s="68">
        <v>2.4137931034482758</v>
      </c>
      <c r="J204" s="68">
        <v>0.41428571428571431</v>
      </c>
      <c r="K204" s="67">
        <v>10594.732142857143</v>
      </c>
      <c r="M204" s="20" t="s">
        <v>205</v>
      </c>
      <c r="N204" s="21" t="s">
        <v>1565</v>
      </c>
      <c r="O204" s="26">
        <v>25050</v>
      </c>
      <c r="P204" s="26">
        <v>2</v>
      </c>
      <c r="Q204" s="67">
        <v>12525</v>
      </c>
      <c r="R204" s="69">
        <v>7.4074074074074077E-3</v>
      </c>
    </row>
    <row r="205" spans="2:18" x14ac:dyDescent="0.2">
      <c r="B205" s="20" t="s">
        <v>202</v>
      </c>
      <c r="C205" s="21" t="s">
        <v>1562</v>
      </c>
      <c r="D205" s="21" t="s">
        <v>2199</v>
      </c>
      <c r="E205" s="26">
        <v>5250100</v>
      </c>
      <c r="F205" s="26">
        <v>144</v>
      </c>
      <c r="G205" s="26">
        <v>36459.027777777781</v>
      </c>
      <c r="H205" s="112">
        <v>260</v>
      </c>
      <c r="I205" s="68">
        <v>1.8055555555555556</v>
      </c>
      <c r="J205" s="68">
        <v>0.55384615384615388</v>
      </c>
      <c r="K205" s="67">
        <v>20192.692307692309</v>
      </c>
      <c r="M205" s="20" t="s">
        <v>206</v>
      </c>
      <c r="N205" s="21" t="s">
        <v>1566</v>
      </c>
      <c r="O205" s="26">
        <v>1199500</v>
      </c>
      <c r="P205" s="26">
        <v>29</v>
      </c>
      <c r="Q205" s="67">
        <v>41362.068965517239</v>
      </c>
      <c r="R205" s="69">
        <v>8.4057971014492749E-2</v>
      </c>
    </row>
    <row r="206" spans="2:18" x14ac:dyDescent="0.2">
      <c r="B206" s="20" t="s">
        <v>203</v>
      </c>
      <c r="C206" s="21" t="s">
        <v>1563</v>
      </c>
      <c r="D206" s="21" t="s">
        <v>2199</v>
      </c>
      <c r="E206" s="26">
        <v>9504590</v>
      </c>
      <c r="F206" s="26">
        <v>340</v>
      </c>
      <c r="G206" s="26">
        <v>27954.676470588234</v>
      </c>
      <c r="H206" s="112">
        <v>345</v>
      </c>
      <c r="I206" s="68">
        <v>1.0147058823529411</v>
      </c>
      <c r="J206" s="68">
        <v>0.98550724637681164</v>
      </c>
      <c r="K206" s="67">
        <v>27549.536231884056</v>
      </c>
      <c r="M206" s="20" t="s">
        <v>207</v>
      </c>
      <c r="N206" s="21" t="s">
        <v>1567</v>
      </c>
      <c r="O206" s="26">
        <v>12936275</v>
      </c>
      <c r="P206" s="26">
        <v>229</v>
      </c>
      <c r="Q206" s="67">
        <v>56490.283842794757</v>
      </c>
      <c r="R206" s="69">
        <v>0.3013157894736842</v>
      </c>
    </row>
    <row r="207" spans="2:18" x14ac:dyDescent="0.2">
      <c r="B207" s="20" t="s">
        <v>204</v>
      </c>
      <c r="C207" s="21" t="s">
        <v>1564</v>
      </c>
      <c r="D207" s="21" t="s">
        <v>2199</v>
      </c>
      <c r="E207" s="26">
        <v>828875</v>
      </c>
      <c r="F207" s="26">
        <v>71</v>
      </c>
      <c r="G207" s="26">
        <v>11674.295774647888</v>
      </c>
      <c r="H207" s="112">
        <v>275</v>
      </c>
      <c r="I207" s="68">
        <v>3.8732394366197185</v>
      </c>
      <c r="J207" s="68">
        <v>0.25818181818181818</v>
      </c>
      <c r="K207" s="67">
        <v>3014.090909090909</v>
      </c>
      <c r="M207" s="20" t="s">
        <v>208</v>
      </c>
      <c r="N207" s="21" t="s">
        <v>1568</v>
      </c>
      <c r="O207" s="26">
        <v>2332450</v>
      </c>
      <c r="P207" s="26">
        <v>28</v>
      </c>
      <c r="Q207" s="67">
        <v>83301.78571428571</v>
      </c>
      <c r="R207" s="69">
        <v>0.10566037735849057</v>
      </c>
    </row>
    <row r="208" spans="2:18" x14ac:dyDescent="0.2">
      <c r="B208" s="20" t="s">
        <v>205</v>
      </c>
      <c r="C208" s="21" t="s">
        <v>1565</v>
      </c>
      <c r="D208" s="21" t="s">
        <v>2199</v>
      </c>
      <c r="E208" s="26">
        <v>704890</v>
      </c>
      <c r="F208" s="26">
        <v>37</v>
      </c>
      <c r="G208" s="26">
        <v>19051.08108108108</v>
      </c>
      <c r="H208" s="112">
        <v>270</v>
      </c>
      <c r="I208" s="68">
        <v>7.2972972972972974</v>
      </c>
      <c r="J208" s="68">
        <v>0.13703703703703704</v>
      </c>
      <c r="K208" s="67">
        <v>2610.7037037037039</v>
      </c>
      <c r="M208" s="20" t="s">
        <v>209</v>
      </c>
      <c r="N208" s="21" t="s">
        <v>1569</v>
      </c>
      <c r="O208" s="26">
        <v>7387555</v>
      </c>
      <c r="P208" s="26">
        <v>64</v>
      </c>
      <c r="Q208" s="67">
        <v>115430.546875</v>
      </c>
      <c r="R208" s="69">
        <v>0.128</v>
      </c>
    </row>
    <row r="209" spans="2:18" x14ac:dyDescent="0.2">
      <c r="B209" s="20" t="s">
        <v>206</v>
      </c>
      <c r="C209" s="21" t="s">
        <v>1566</v>
      </c>
      <c r="D209" s="21" t="s">
        <v>2199</v>
      </c>
      <c r="E209" s="26">
        <v>25771365</v>
      </c>
      <c r="F209" s="26">
        <v>291</v>
      </c>
      <c r="G209" s="26">
        <v>88561.391752577314</v>
      </c>
      <c r="H209" s="112">
        <v>345</v>
      </c>
      <c r="I209" s="68">
        <v>1.1855670103092784</v>
      </c>
      <c r="J209" s="68">
        <v>0.84347826086956523</v>
      </c>
      <c r="K209" s="67">
        <v>74699.608695652176</v>
      </c>
      <c r="M209" s="20" t="s">
        <v>210</v>
      </c>
      <c r="N209" s="21" t="s">
        <v>1570</v>
      </c>
      <c r="O209" s="26">
        <v>22700</v>
      </c>
      <c r="P209" s="26">
        <v>4</v>
      </c>
      <c r="Q209" s="67">
        <v>5675</v>
      </c>
      <c r="R209" s="69">
        <v>1.038961038961039E-2</v>
      </c>
    </row>
    <row r="210" spans="2:18" x14ac:dyDescent="0.2">
      <c r="B210" s="20" t="s">
        <v>207</v>
      </c>
      <c r="C210" s="21" t="s">
        <v>1567</v>
      </c>
      <c r="D210" s="21" t="s">
        <v>2199</v>
      </c>
      <c r="E210" s="26">
        <v>37722715</v>
      </c>
      <c r="F210" s="26">
        <v>696</v>
      </c>
      <c r="G210" s="26">
        <v>54199.303160919539</v>
      </c>
      <c r="H210" s="112">
        <v>760</v>
      </c>
      <c r="I210" s="68">
        <v>1.0919540229885059</v>
      </c>
      <c r="J210" s="68">
        <v>0.91578947368421049</v>
      </c>
      <c r="K210" s="67">
        <v>49635.151315789473</v>
      </c>
      <c r="M210" s="20" t="s">
        <v>211</v>
      </c>
      <c r="N210" s="21" t="s">
        <v>1571</v>
      </c>
      <c r="O210" s="26">
        <v>1431575</v>
      </c>
      <c r="P210" s="26">
        <v>113</v>
      </c>
      <c r="Q210" s="67">
        <v>12668.805309734513</v>
      </c>
      <c r="R210" s="69">
        <v>0.13950617283950617</v>
      </c>
    </row>
    <row r="211" spans="2:18" x14ac:dyDescent="0.2">
      <c r="B211" s="20" t="s">
        <v>208</v>
      </c>
      <c r="C211" s="21" t="s">
        <v>1568</v>
      </c>
      <c r="D211" s="21" t="s">
        <v>2199</v>
      </c>
      <c r="E211" s="26">
        <v>4335675</v>
      </c>
      <c r="F211" s="26">
        <v>137</v>
      </c>
      <c r="G211" s="26">
        <v>31647.262773722628</v>
      </c>
      <c r="H211" s="112">
        <v>265</v>
      </c>
      <c r="I211" s="68">
        <v>1.9343065693430657</v>
      </c>
      <c r="J211" s="68">
        <v>0.51698113207547169</v>
      </c>
      <c r="K211" s="67">
        <v>16361.037735849057</v>
      </c>
      <c r="M211" s="20" t="s">
        <v>212</v>
      </c>
      <c r="N211" s="21" t="s">
        <v>1572</v>
      </c>
      <c r="O211" s="26">
        <v>5275</v>
      </c>
      <c r="P211" s="26">
        <v>2</v>
      </c>
      <c r="Q211" s="67">
        <v>2637.5</v>
      </c>
      <c r="R211" s="69">
        <v>1.0810810810810811E-2</v>
      </c>
    </row>
    <row r="212" spans="2:18" x14ac:dyDescent="0.2">
      <c r="B212" s="20" t="s">
        <v>209</v>
      </c>
      <c r="C212" s="21" t="s">
        <v>1569</v>
      </c>
      <c r="D212" s="21" t="s">
        <v>2199</v>
      </c>
      <c r="E212" s="26">
        <v>10352380</v>
      </c>
      <c r="F212" s="26">
        <v>228</v>
      </c>
      <c r="G212" s="26">
        <v>45405.175438596489</v>
      </c>
      <c r="H212" s="112">
        <v>500</v>
      </c>
      <c r="I212" s="68">
        <v>2.192982456140351</v>
      </c>
      <c r="J212" s="68">
        <v>0.45600000000000002</v>
      </c>
      <c r="K212" s="67">
        <v>20704.759999999998</v>
      </c>
      <c r="M212" s="20" t="s">
        <v>213</v>
      </c>
      <c r="N212" s="21" t="s">
        <v>1573</v>
      </c>
      <c r="O212" s="26">
        <v>89800</v>
      </c>
      <c r="P212" s="26">
        <v>4</v>
      </c>
      <c r="Q212" s="67">
        <v>22450</v>
      </c>
      <c r="R212" s="69">
        <v>1.0958904109589041E-2</v>
      </c>
    </row>
    <row r="213" spans="2:18" x14ac:dyDescent="0.2">
      <c r="B213" s="20" t="s">
        <v>210</v>
      </c>
      <c r="C213" s="21" t="s">
        <v>1570</v>
      </c>
      <c r="D213" s="21" t="s">
        <v>2199</v>
      </c>
      <c r="E213" s="26">
        <v>2588900</v>
      </c>
      <c r="F213" s="26">
        <v>25</v>
      </c>
      <c r="G213" s="26">
        <v>103556</v>
      </c>
      <c r="H213" s="112">
        <v>385</v>
      </c>
      <c r="I213" s="68">
        <v>15.4</v>
      </c>
      <c r="J213" s="68">
        <v>6.4935064935064929E-2</v>
      </c>
      <c r="K213" s="67">
        <v>6724.4155844155848</v>
      </c>
      <c r="M213" s="20" t="s">
        <v>214</v>
      </c>
      <c r="N213" s="21" t="s">
        <v>1574</v>
      </c>
      <c r="O213" s="26">
        <v>38065530</v>
      </c>
      <c r="P213" s="26">
        <v>605</v>
      </c>
      <c r="Q213" s="67">
        <v>62918.231404958678</v>
      </c>
      <c r="R213" s="69">
        <v>0.39672131147540984</v>
      </c>
    </row>
    <row r="214" spans="2:18" x14ac:dyDescent="0.2">
      <c r="B214" s="20" t="s">
        <v>211</v>
      </c>
      <c r="C214" s="21" t="s">
        <v>1571</v>
      </c>
      <c r="D214" s="21" t="s">
        <v>2199</v>
      </c>
      <c r="E214" s="26">
        <v>34768370</v>
      </c>
      <c r="F214" s="26">
        <v>513</v>
      </c>
      <c r="G214" s="26">
        <v>67774.600389863554</v>
      </c>
      <c r="H214" s="112">
        <v>810</v>
      </c>
      <c r="I214" s="68">
        <v>1.5789473684210527</v>
      </c>
      <c r="J214" s="68">
        <v>0.6333333333333333</v>
      </c>
      <c r="K214" s="67">
        <v>42923.91358024691</v>
      </c>
      <c r="M214" s="20" t="s">
        <v>215</v>
      </c>
      <c r="N214" s="21" t="s">
        <v>1575</v>
      </c>
      <c r="O214" s="26">
        <v>1722370</v>
      </c>
      <c r="P214" s="26">
        <v>227</v>
      </c>
      <c r="Q214" s="67">
        <v>7587.5330396475774</v>
      </c>
      <c r="R214" s="69">
        <v>0.35468749999999999</v>
      </c>
    </row>
    <row r="215" spans="2:18" x14ac:dyDescent="0.2">
      <c r="B215" s="20" t="s">
        <v>212</v>
      </c>
      <c r="C215" s="21" t="s">
        <v>1572</v>
      </c>
      <c r="D215" s="21" t="s">
        <v>2199</v>
      </c>
      <c r="E215" s="26">
        <v>961125</v>
      </c>
      <c r="F215" s="26">
        <v>54</v>
      </c>
      <c r="G215" s="26">
        <v>17798.611111111109</v>
      </c>
      <c r="H215" s="112">
        <v>185</v>
      </c>
      <c r="I215" s="68">
        <v>3.425925925925926</v>
      </c>
      <c r="J215" s="68">
        <v>0.29189189189189191</v>
      </c>
      <c r="K215" s="67">
        <v>5195.27027027027</v>
      </c>
      <c r="M215" s="20" t="s">
        <v>216</v>
      </c>
      <c r="N215" s="21" t="s">
        <v>1576</v>
      </c>
      <c r="O215" s="26">
        <v>599845</v>
      </c>
      <c r="P215" s="26">
        <v>51</v>
      </c>
      <c r="Q215" s="67">
        <v>11761.666666666666</v>
      </c>
      <c r="R215" s="69">
        <v>0.12</v>
      </c>
    </row>
    <row r="216" spans="2:18" x14ac:dyDescent="0.2">
      <c r="B216" s="20" t="s">
        <v>213</v>
      </c>
      <c r="C216" s="21" t="s">
        <v>1573</v>
      </c>
      <c r="D216" s="21" t="s">
        <v>2199</v>
      </c>
      <c r="E216" s="26">
        <v>2192125</v>
      </c>
      <c r="F216" s="26">
        <v>92</v>
      </c>
      <c r="G216" s="26">
        <v>23827.445652173912</v>
      </c>
      <c r="H216" s="112">
        <v>365</v>
      </c>
      <c r="I216" s="68">
        <v>3.9673913043478262</v>
      </c>
      <c r="J216" s="68">
        <v>0.25205479452054796</v>
      </c>
      <c r="K216" s="67">
        <v>6005.821917808219</v>
      </c>
      <c r="M216" s="20" t="s">
        <v>217</v>
      </c>
      <c r="N216" s="21" t="s">
        <v>1577</v>
      </c>
      <c r="O216" s="26">
        <v>11000</v>
      </c>
      <c r="P216" s="26">
        <v>1</v>
      </c>
      <c r="Q216" s="67">
        <v>11000</v>
      </c>
      <c r="R216" s="69">
        <v>1.2500000000000001E-2</v>
      </c>
    </row>
    <row r="217" spans="2:18" x14ac:dyDescent="0.2">
      <c r="B217" s="20" t="s">
        <v>214</v>
      </c>
      <c r="C217" s="21" t="s">
        <v>1574</v>
      </c>
      <c r="D217" s="21" t="s">
        <v>2199</v>
      </c>
      <c r="E217" s="26">
        <v>66926480</v>
      </c>
      <c r="F217" s="26">
        <v>1199</v>
      </c>
      <c r="G217" s="26">
        <v>55818.582151793162</v>
      </c>
      <c r="H217" s="112">
        <v>1525</v>
      </c>
      <c r="I217" s="68">
        <v>1.2718932443703086</v>
      </c>
      <c r="J217" s="68">
        <v>0.78622950819672133</v>
      </c>
      <c r="K217" s="67">
        <v>43886.216393442621</v>
      </c>
      <c r="M217" s="20" t="s">
        <v>218</v>
      </c>
      <c r="N217" s="21" t="s">
        <v>1578</v>
      </c>
      <c r="O217" s="26">
        <v>1354590</v>
      </c>
      <c r="P217" s="26">
        <v>109</v>
      </c>
      <c r="Q217" s="67">
        <v>12427.43119266055</v>
      </c>
      <c r="R217" s="69">
        <v>0.20961538461538462</v>
      </c>
    </row>
    <row r="218" spans="2:18" x14ac:dyDescent="0.2">
      <c r="B218" s="20" t="s">
        <v>215</v>
      </c>
      <c r="C218" s="21" t="s">
        <v>1575</v>
      </c>
      <c r="D218" s="21" t="s">
        <v>2199</v>
      </c>
      <c r="E218" s="26">
        <v>19266470</v>
      </c>
      <c r="F218" s="26">
        <v>424</v>
      </c>
      <c r="G218" s="26">
        <v>45439.787735849059</v>
      </c>
      <c r="H218" s="112">
        <v>640</v>
      </c>
      <c r="I218" s="68">
        <v>1.5094339622641511</v>
      </c>
      <c r="J218" s="68">
        <v>0.66249999999999998</v>
      </c>
      <c r="K218" s="67">
        <v>30103.859375</v>
      </c>
      <c r="M218" s="20" t="s">
        <v>219</v>
      </c>
      <c r="N218" s="21" t="s">
        <v>1579</v>
      </c>
      <c r="O218" s="26">
        <v>53685</v>
      </c>
      <c r="P218" s="26">
        <v>17</v>
      </c>
      <c r="Q218" s="67">
        <v>3157.9411764705883</v>
      </c>
      <c r="R218" s="69">
        <v>9.4444444444444442E-2</v>
      </c>
    </row>
    <row r="219" spans="2:18" x14ac:dyDescent="0.2">
      <c r="B219" s="20" t="s">
        <v>216</v>
      </c>
      <c r="C219" s="21" t="s">
        <v>1576</v>
      </c>
      <c r="D219" s="21" t="s">
        <v>2199</v>
      </c>
      <c r="E219" s="26">
        <v>4104150</v>
      </c>
      <c r="F219" s="26">
        <v>175</v>
      </c>
      <c r="G219" s="26">
        <v>23452.285714285714</v>
      </c>
      <c r="H219" s="112">
        <v>425</v>
      </c>
      <c r="I219" s="68">
        <v>2.4285714285714284</v>
      </c>
      <c r="J219" s="68">
        <v>0.41176470588235292</v>
      </c>
      <c r="K219" s="67">
        <v>9656.823529411764</v>
      </c>
      <c r="M219" s="20" t="s">
        <v>220</v>
      </c>
      <c r="N219" s="21" t="s">
        <v>1580</v>
      </c>
      <c r="O219" s="26">
        <v>128800</v>
      </c>
      <c r="P219" s="26">
        <v>9</v>
      </c>
      <c r="Q219" s="67">
        <v>14311.111111111111</v>
      </c>
      <c r="R219" s="69">
        <v>2.6086956521739129E-2</v>
      </c>
    </row>
    <row r="220" spans="2:18" x14ac:dyDescent="0.2">
      <c r="B220" s="20" t="s">
        <v>217</v>
      </c>
      <c r="C220" s="21" t="s">
        <v>1577</v>
      </c>
      <c r="D220" s="21" t="s">
        <v>2199</v>
      </c>
      <c r="E220" s="26">
        <v>865975</v>
      </c>
      <c r="F220" s="26">
        <v>36</v>
      </c>
      <c r="G220" s="26">
        <v>24054.861111111109</v>
      </c>
      <c r="H220" s="112">
        <v>80</v>
      </c>
      <c r="I220" s="68">
        <v>2.2222222222222223</v>
      </c>
      <c r="J220" s="68">
        <v>0.45</v>
      </c>
      <c r="K220" s="67">
        <v>10824.6875</v>
      </c>
      <c r="M220" s="20" t="s">
        <v>222</v>
      </c>
      <c r="N220" s="21" t="s">
        <v>1582</v>
      </c>
      <c r="O220" s="26">
        <v>61125</v>
      </c>
      <c r="P220" s="26">
        <v>6</v>
      </c>
      <c r="Q220" s="67">
        <v>10187.5</v>
      </c>
      <c r="R220" s="69">
        <v>1.5384615384615385E-2</v>
      </c>
    </row>
    <row r="221" spans="2:18" x14ac:dyDescent="0.2">
      <c r="B221" s="20" t="s">
        <v>218</v>
      </c>
      <c r="C221" s="21" t="s">
        <v>1578</v>
      </c>
      <c r="D221" s="21" t="s">
        <v>2199</v>
      </c>
      <c r="E221" s="26">
        <v>5478605</v>
      </c>
      <c r="F221" s="26">
        <v>307</v>
      </c>
      <c r="G221" s="26">
        <v>17845.618892508144</v>
      </c>
      <c r="H221" s="112">
        <v>520</v>
      </c>
      <c r="I221" s="68">
        <v>1.6938110749185669</v>
      </c>
      <c r="J221" s="68">
        <v>0.5903846153846154</v>
      </c>
      <c r="K221" s="67">
        <v>10535.778846153846</v>
      </c>
      <c r="M221" s="20" t="s">
        <v>223</v>
      </c>
      <c r="N221" s="21" t="s">
        <v>1583</v>
      </c>
      <c r="O221" s="26">
        <v>124650</v>
      </c>
      <c r="P221" s="26">
        <v>5</v>
      </c>
      <c r="Q221" s="67">
        <v>24930</v>
      </c>
      <c r="R221" s="69">
        <v>3.0303030303030304E-2</v>
      </c>
    </row>
    <row r="222" spans="2:18" x14ac:dyDescent="0.2">
      <c r="B222" s="20" t="s">
        <v>219</v>
      </c>
      <c r="C222" s="21" t="s">
        <v>1579</v>
      </c>
      <c r="D222" s="21" t="s">
        <v>2199</v>
      </c>
      <c r="E222" s="26">
        <v>2516660</v>
      </c>
      <c r="F222" s="26">
        <v>114</v>
      </c>
      <c r="G222" s="26">
        <v>22075.964912280702</v>
      </c>
      <c r="H222" s="112">
        <v>180</v>
      </c>
      <c r="I222" s="68">
        <v>1.5789473684210527</v>
      </c>
      <c r="J222" s="68">
        <v>0.6333333333333333</v>
      </c>
      <c r="K222" s="67">
        <v>13981.444444444445</v>
      </c>
      <c r="M222" s="20" t="s">
        <v>224</v>
      </c>
      <c r="N222" s="21" t="s">
        <v>1584</v>
      </c>
      <c r="O222" s="26">
        <v>1667890</v>
      </c>
      <c r="P222" s="26">
        <v>49</v>
      </c>
      <c r="Q222" s="67">
        <v>34038.571428571428</v>
      </c>
      <c r="R222" s="69">
        <v>6.621621621621622E-2</v>
      </c>
    </row>
    <row r="223" spans="2:18" x14ac:dyDescent="0.2">
      <c r="B223" s="20" t="s">
        <v>220</v>
      </c>
      <c r="C223" s="21" t="s">
        <v>1580</v>
      </c>
      <c r="D223" s="21" t="s">
        <v>2199</v>
      </c>
      <c r="E223" s="26">
        <v>3881800</v>
      </c>
      <c r="F223" s="26">
        <v>114</v>
      </c>
      <c r="G223" s="26">
        <v>34050.877192982458</v>
      </c>
      <c r="H223" s="112">
        <v>345</v>
      </c>
      <c r="I223" s="68">
        <v>3.0263157894736841</v>
      </c>
      <c r="J223" s="68">
        <v>0.33043478260869563</v>
      </c>
      <c r="K223" s="67">
        <v>11251.59420289855</v>
      </c>
      <c r="M223" s="20" t="s">
        <v>225</v>
      </c>
      <c r="N223" s="21" t="s">
        <v>1585</v>
      </c>
      <c r="O223" s="26">
        <v>105600</v>
      </c>
      <c r="P223" s="26">
        <v>5</v>
      </c>
      <c r="Q223" s="67">
        <v>21120</v>
      </c>
      <c r="R223" s="69">
        <v>1.1494252873563218E-2</v>
      </c>
    </row>
    <row r="224" spans="2:18" x14ac:dyDescent="0.2">
      <c r="B224" s="20" t="s">
        <v>221</v>
      </c>
      <c r="C224" s="21" t="s">
        <v>1581</v>
      </c>
      <c r="D224" s="21" t="s">
        <v>2199</v>
      </c>
      <c r="E224" s="26">
        <v>1390970</v>
      </c>
      <c r="F224" s="26">
        <v>48</v>
      </c>
      <c r="G224" s="26">
        <v>28978.541666666668</v>
      </c>
      <c r="H224" s="112">
        <v>285</v>
      </c>
      <c r="I224" s="68">
        <v>5.9375</v>
      </c>
      <c r="J224" s="68">
        <v>0.16842105263157894</v>
      </c>
      <c r="K224" s="67">
        <v>4880.5964912280706</v>
      </c>
      <c r="M224" s="20" t="s">
        <v>226</v>
      </c>
      <c r="N224" s="21" t="s">
        <v>1586</v>
      </c>
      <c r="O224" s="26">
        <v>23250</v>
      </c>
      <c r="P224" s="26">
        <v>2</v>
      </c>
      <c r="Q224" s="67">
        <v>11625</v>
      </c>
      <c r="R224" s="69">
        <v>9.5238095238095247E-3</v>
      </c>
    </row>
    <row r="225" spans="2:18" x14ac:dyDescent="0.2">
      <c r="B225" s="20" t="s">
        <v>222</v>
      </c>
      <c r="C225" s="21" t="s">
        <v>1582</v>
      </c>
      <c r="D225" s="21" t="s">
        <v>2199</v>
      </c>
      <c r="E225" s="26">
        <v>2288287</v>
      </c>
      <c r="F225" s="26">
        <v>64</v>
      </c>
      <c r="G225" s="26">
        <v>35754.484375</v>
      </c>
      <c r="H225" s="112">
        <v>390</v>
      </c>
      <c r="I225" s="68">
        <v>6.09375</v>
      </c>
      <c r="J225" s="68">
        <v>0.1641025641025641</v>
      </c>
      <c r="K225" s="67">
        <v>5867.4025641025637</v>
      </c>
      <c r="M225" s="20" t="s">
        <v>227</v>
      </c>
      <c r="N225" s="21" t="s">
        <v>1587</v>
      </c>
      <c r="O225" s="26">
        <v>289400</v>
      </c>
      <c r="P225" s="26">
        <v>14</v>
      </c>
      <c r="Q225" s="67">
        <v>20671.428571428572</v>
      </c>
      <c r="R225" s="69">
        <v>5.4901960784313725E-2</v>
      </c>
    </row>
    <row r="226" spans="2:18" x14ac:dyDescent="0.2">
      <c r="B226" s="20" t="s">
        <v>223</v>
      </c>
      <c r="C226" s="21" t="s">
        <v>1583</v>
      </c>
      <c r="D226" s="21" t="s">
        <v>2199</v>
      </c>
      <c r="E226" s="26">
        <v>2014425</v>
      </c>
      <c r="F226" s="26">
        <v>83</v>
      </c>
      <c r="G226" s="26">
        <v>24270.180722891568</v>
      </c>
      <c r="H226" s="112">
        <v>165</v>
      </c>
      <c r="I226" s="68">
        <v>1.9879518072289157</v>
      </c>
      <c r="J226" s="68">
        <v>0.50303030303030305</v>
      </c>
      <c r="K226" s="67">
        <v>12208.636363636364</v>
      </c>
      <c r="M226" s="20" t="s">
        <v>228</v>
      </c>
      <c r="N226" s="21" t="s">
        <v>1588</v>
      </c>
      <c r="O226" s="26">
        <v>926850</v>
      </c>
      <c r="P226" s="26">
        <v>42</v>
      </c>
      <c r="Q226" s="67">
        <v>22067.857142857141</v>
      </c>
      <c r="R226" s="69">
        <v>7.3684210526315783E-2</v>
      </c>
    </row>
    <row r="227" spans="2:18" x14ac:dyDescent="0.2">
      <c r="B227" s="20" t="s">
        <v>224</v>
      </c>
      <c r="C227" s="21" t="s">
        <v>1584</v>
      </c>
      <c r="D227" s="21" t="s">
        <v>2199</v>
      </c>
      <c r="E227" s="26">
        <v>9593670</v>
      </c>
      <c r="F227" s="26">
        <v>262</v>
      </c>
      <c r="G227" s="26">
        <v>36617.061068702293</v>
      </c>
      <c r="H227" s="112">
        <v>740</v>
      </c>
      <c r="I227" s="68">
        <v>2.8244274809160306</v>
      </c>
      <c r="J227" s="68">
        <v>0.35405405405405405</v>
      </c>
      <c r="K227" s="67">
        <v>12964.418918918918</v>
      </c>
      <c r="M227" s="20" t="s">
        <v>230</v>
      </c>
      <c r="N227" s="21" t="s">
        <v>1590</v>
      </c>
      <c r="O227" s="26">
        <v>48600</v>
      </c>
      <c r="P227" s="26">
        <v>3</v>
      </c>
      <c r="Q227" s="67">
        <v>16200</v>
      </c>
      <c r="R227" s="69">
        <v>8.8235294117647058E-3</v>
      </c>
    </row>
    <row r="228" spans="2:18" x14ac:dyDescent="0.2">
      <c r="B228" s="20" t="s">
        <v>225</v>
      </c>
      <c r="C228" s="21" t="s">
        <v>1585</v>
      </c>
      <c r="D228" s="21" t="s">
        <v>2199</v>
      </c>
      <c r="E228" s="26">
        <v>1805000</v>
      </c>
      <c r="F228" s="26">
        <v>54</v>
      </c>
      <c r="G228" s="26">
        <v>33425.925925925927</v>
      </c>
      <c r="H228" s="112">
        <v>435</v>
      </c>
      <c r="I228" s="68">
        <v>8.0555555555555554</v>
      </c>
      <c r="J228" s="68">
        <v>0.12413793103448276</v>
      </c>
      <c r="K228" s="67">
        <v>4149.4252873563219</v>
      </c>
      <c r="M228" s="20" t="s">
        <v>231</v>
      </c>
      <c r="N228" s="21" t="s">
        <v>1591</v>
      </c>
      <c r="O228" s="26">
        <v>4450</v>
      </c>
      <c r="P228" s="26">
        <v>1</v>
      </c>
      <c r="Q228" s="67">
        <v>4450</v>
      </c>
      <c r="R228" s="69">
        <v>3.6363636363636364E-3</v>
      </c>
    </row>
    <row r="229" spans="2:18" x14ac:dyDescent="0.2">
      <c r="B229" s="20" t="s">
        <v>226</v>
      </c>
      <c r="C229" s="21" t="s">
        <v>1586</v>
      </c>
      <c r="D229" s="21" t="s">
        <v>2199</v>
      </c>
      <c r="E229" s="26">
        <v>815906</v>
      </c>
      <c r="F229" s="26">
        <v>49</v>
      </c>
      <c r="G229" s="26">
        <v>16651.142857142859</v>
      </c>
      <c r="H229" s="112">
        <v>210</v>
      </c>
      <c r="I229" s="68">
        <v>4.2857142857142856</v>
      </c>
      <c r="J229" s="68">
        <v>0.23333333333333334</v>
      </c>
      <c r="K229" s="67">
        <v>3885.2666666666669</v>
      </c>
      <c r="M229" s="20" t="s">
        <v>232</v>
      </c>
      <c r="N229" s="21" t="s">
        <v>1593</v>
      </c>
      <c r="O229" s="26">
        <v>7398300</v>
      </c>
      <c r="P229" s="26">
        <v>8</v>
      </c>
      <c r="Q229" s="67">
        <v>924787.5</v>
      </c>
      <c r="R229" s="69">
        <v>2.1917808219178082E-2</v>
      </c>
    </row>
    <row r="230" spans="2:18" x14ac:dyDescent="0.2">
      <c r="B230" s="20" t="s">
        <v>227</v>
      </c>
      <c r="C230" s="21" t="s">
        <v>1587</v>
      </c>
      <c r="D230" s="21" t="s">
        <v>2199</v>
      </c>
      <c r="E230" s="26">
        <v>970160</v>
      </c>
      <c r="F230" s="26">
        <v>62</v>
      </c>
      <c r="G230" s="26">
        <v>15647.741935483871</v>
      </c>
      <c r="H230" s="112">
        <v>255</v>
      </c>
      <c r="I230" s="68">
        <v>4.112903225806452</v>
      </c>
      <c r="J230" s="68">
        <v>0.24313725490196078</v>
      </c>
      <c r="K230" s="67">
        <v>3804.5490196078431</v>
      </c>
      <c r="M230" s="20" t="s">
        <v>233</v>
      </c>
      <c r="N230" s="21" t="s">
        <v>1594</v>
      </c>
      <c r="O230" s="26">
        <v>60650</v>
      </c>
      <c r="P230" s="26">
        <v>5</v>
      </c>
      <c r="Q230" s="67">
        <v>12130</v>
      </c>
      <c r="R230" s="69">
        <v>1.1904761904761904E-2</v>
      </c>
    </row>
    <row r="231" spans="2:18" x14ac:dyDescent="0.2">
      <c r="B231" s="20" t="s">
        <v>228</v>
      </c>
      <c r="C231" s="21" t="s">
        <v>1588</v>
      </c>
      <c r="D231" s="21" t="s">
        <v>2199</v>
      </c>
      <c r="E231" s="26">
        <v>7707660</v>
      </c>
      <c r="F231" s="26">
        <v>292</v>
      </c>
      <c r="G231" s="26">
        <v>26396.095890410958</v>
      </c>
      <c r="H231" s="112">
        <v>570</v>
      </c>
      <c r="I231" s="68">
        <v>1.952054794520548</v>
      </c>
      <c r="J231" s="68">
        <v>0.512280701754386</v>
      </c>
      <c r="K231" s="67">
        <v>13522.21052631579</v>
      </c>
      <c r="M231" s="20" t="s">
        <v>234</v>
      </c>
      <c r="N231" s="21" t="s">
        <v>1595</v>
      </c>
      <c r="O231" s="26">
        <v>114600</v>
      </c>
      <c r="P231" s="26">
        <v>3</v>
      </c>
      <c r="Q231" s="67">
        <v>38200</v>
      </c>
      <c r="R231" s="69">
        <v>1.0526315789473684E-2</v>
      </c>
    </row>
    <row r="232" spans="2:18" x14ac:dyDescent="0.2">
      <c r="B232" s="20" t="s">
        <v>229</v>
      </c>
      <c r="C232" s="21" t="s">
        <v>1589</v>
      </c>
      <c r="D232" s="21" t="s">
        <v>2199</v>
      </c>
      <c r="E232" s="26">
        <v>1250200</v>
      </c>
      <c r="F232" s="26">
        <v>43</v>
      </c>
      <c r="G232" s="26">
        <v>29074.418604651164</v>
      </c>
      <c r="H232" s="112">
        <v>325</v>
      </c>
      <c r="I232" s="68">
        <v>7.558139534883721</v>
      </c>
      <c r="J232" s="68">
        <v>0.13230769230769232</v>
      </c>
      <c r="K232" s="67">
        <v>3846.7692307692309</v>
      </c>
      <c r="M232" s="20" t="s">
        <v>235</v>
      </c>
      <c r="N232" s="21" t="s">
        <v>1596</v>
      </c>
      <c r="O232" s="26">
        <v>103675</v>
      </c>
      <c r="P232" s="26">
        <v>7</v>
      </c>
      <c r="Q232" s="67">
        <v>14810.714285714286</v>
      </c>
      <c r="R232" s="69">
        <v>2.0895522388059702E-2</v>
      </c>
    </row>
    <row r="233" spans="2:18" x14ac:dyDescent="0.2">
      <c r="B233" s="20" t="s">
        <v>230</v>
      </c>
      <c r="C233" s="21" t="s">
        <v>1590</v>
      </c>
      <c r="D233" s="21" t="s">
        <v>2199</v>
      </c>
      <c r="E233" s="26">
        <v>1152615</v>
      </c>
      <c r="F233" s="26">
        <v>52</v>
      </c>
      <c r="G233" s="26">
        <v>22165.673076923078</v>
      </c>
      <c r="H233" s="112">
        <v>340</v>
      </c>
      <c r="I233" s="68">
        <v>6.5384615384615383</v>
      </c>
      <c r="J233" s="68">
        <v>0.15294117647058825</v>
      </c>
      <c r="K233" s="67">
        <v>3390.044117647059</v>
      </c>
      <c r="M233" s="20" t="s">
        <v>236</v>
      </c>
      <c r="N233" s="21" t="s">
        <v>1597</v>
      </c>
      <c r="O233" s="26">
        <v>530550</v>
      </c>
      <c r="P233" s="26">
        <v>18</v>
      </c>
      <c r="Q233" s="67">
        <v>29475</v>
      </c>
      <c r="R233" s="69">
        <v>4.4444444444444446E-2</v>
      </c>
    </row>
    <row r="234" spans="2:18" x14ac:dyDescent="0.2">
      <c r="B234" s="20" t="s">
        <v>231</v>
      </c>
      <c r="C234" s="21" t="s">
        <v>1591</v>
      </c>
      <c r="D234" s="21" t="s">
        <v>2199</v>
      </c>
      <c r="E234" s="26">
        <v>1555625</v>
      </c>
      <c r="F234" s="26">
        <v>59</v>
      </c>
      <c r="G234" s="26">
        <v>26366.525423728814</v>
      </c>
      <c r="H234" s="112">
        <v>275</v>
      </c>
      <c r="I234" s="68">
        <v>4.6610169491525424</v>
      </c>
      <c r="J234" s="68">
        <v>0.21454545454545454</v>
      </c>
      <c r="K234" s="67">
        <v>5656.818181818182</v>
      </c>
      <c r="M234" s="20" t="s">
        <v>237</v>
      </c>
      <c r="N234" s="21" t="s">
        <v>1598</v>
      </c>
      <c r="O234" s="26">
        <v>876255</v>
      </c>
      <c r="P234" s="26">
        <v>28</v>
      </c>
      <c r="Q234" s="67">
        <v>31294.821428571428</v>
      </c>
      <c r="R234" s="69">
        <v>4.7058823529411764E-2</v>
      </c>
    </row>
    <row r="235" spans="2:18" x14ac:dyDescent="0.2">
      <c r="B235" s="20" t="s">
        <v>232</v>
      </c>
      <c r="C235" s="21" t="s">
        <v>1593</v>
      </c>
      <c r="D235" s="21" t="s">
        <v>2200</v>
      </c>
      <c r="E235" s="26">
        <v>11535785</v>
      </c>
      <c r="F235" s="26">
        <v>91</v>
      </c>
      <c r="G235" s="26">
        <v>126766.86813186813</v>
      </c>
      <c r="H235" s="112">
        <v>365</v>
      </c>
      <c r="I235" s="68">
        <v>4.0109890109890109</v>
      </c>
      <c r="J235" s="68">
        <v>0.24931506849315069</v>
      </c>
      <c r="K235" s="67">
        <v>31604.890410958906</v>
      </c>
      <c r="M235" s="20" t="s">
        <v>238</v>
      </c>
      <c r="N235" s="21" t="s">
        <v>1599</v>
      </c>
      <c r="O235" s="26">
        <v>1057950</v>
      </c>
      <c r="P235" s="26">
        <v>26</v>
      </c>
      <c r="Q235" s="67">
        <v>40690.384615384617</v>
      </c>
      <c r="R235" s="69">
        <v>4.642857142857143E-2</v>
      </c>
    </row>
    <row r="236" spans="2:18" x14ac:dyDescent="0.2">
      <c r="B236" s="20" t="s">
        <v>233</v>
      </c>
      <c r="C236" s="21" t="s">
        <v>1594</v>
      </c>
      <c r="D236" s="21" t="s">
        <v>2200</v>
      </c>
      <c r="E236" s="26">
        <v>2366495</v>
      </c>
      <c r="F236" s="26">
        <v>117</v>
      </c>
      <c r="G236" s="26">
        <v>20226.452991452992</v>
      </c>
      <c r="H236" s="112">
        <v>420</v>
      </c>
      <c r="I236" s="68">
        <v>3.5897435897435899</v>
      </c>
      <c r="J236" s="68">
        <v>0.27857142857142858</v>
      </c>
      <c r="K236" s="67">
        <v>5634.5119047619046</v>
      </c>
      <c r="M236" s="20" t="s">
        <v>239</v>
      </c>
      <c r="N236" s="21" t="s">
        <v>1600</v>
      </c>
      <c r="O236" s="26">
        <v>45600</v>
      </c>
      <c r="P236" s="26">
        <v>3</v>
      </c>
      <c r="Q236" s="67">
        <v>15200</v>
      </c>
      <c r="R236" s="69">
        <v>1.6666666666666666E-2</v>
      </c>
    </row>
    <row r="237" spans="2:18" x14ac:dyDescent="0.2">
      <c r="B237" s="20" t="s">
        <v>234</v>
      </c>
      <c r="C237" s="21" t="s">
        <v>1595</v>
      </c>
      <c r="D237" s="21" t="s">
        <v>2200</v>
      </c>
      <c r="E237" s="26">
        <v>1009555</v>
      </c>
      <c r="F237" s="26">
        <v>49</v>
      </c>
      <c r="G237" s="26">
        <v>20603.163265306124</v>
      </c>
      <c r="H237" s="112">
        <v>285</v>
      </c>
      <c r="I237" s="68">
        <v>5.8163265306122449</v>
      </c>
      <c r="J237" s="68">
        <v>0.17192982456140352</v>
      </c>
      <c r="K237" s="67">
        <v>3542.2982456140353</v>
      </c>
      <c r="M237" s="20" t="s">
        <v>240</v>
      </c>
      <c r="N237" s="21" t="s">
        <v>1601</v>
      </c>
      <c r="O237" s="26">
        <v>14000</v>
      </c>
      <c r="P237" s="26">
        <v>2</v>
      </c>
      <c r="Q237" s="67">
        <v>7000</v>
      </c>
      <c r="R237" s="69">
        <v>8.0000000000000002E-3</v>
      </c>
    </row>
    <row r="238" spans="2:18" x14ac:dyDescent="0.2">
      <c r="B238" s="20" t="s">
        <v>235</v>
      </c>
      <c r="C238" s="21" t="s">
        <v>1596</v>
      </c>
      <c r="D238" s="21" t="s">
        <v>2200</v>
      </c>
      <c r="E238" s="26">
        <v>11478715</v>
      </c>
      <c r="F238" s="26">
        <v>138</v>
      </c>
      <c r="G238" s="26">
        <v>83179.094202898545</v>
      </c>
      <c r="H238" s="112">
        <v>335</v>
      </c>
      <c r="I238" s="68">
        <v>2.4275362318840581</v>
      </c>
      <c r="J238" s="68">
        <v>0.41194029850746267</v>
      </c>
      <c r="K238" s="67">
        <v>34264.820895522389</v>
      </c>
      <c r="M238" s="20" t="s">
        <v>241</v>
      </c>
      <c r="N238" s="21" t="s">
        <v>1602</v>
      </c>
      <c r="O238" s="26">
        <v>219800</v>
      </c>
      <c r="P238" s="26">
        <v>5</v>
      </c>
      <c r="Q238" s="67">
        <v>43960</v>
      </c>
      <c r="R238" s="69">
        <v>1.6129032258064516E-2</v>
      </c>
    </row>
    <row r="239" spans="2:18" x14ac:dyDescent="0.2">
      <c r="B239" s="20" t="s">
        <v>236</v>
      </c>
      <c r="C239" s="21" t="s">
        <v>1597</v>
      </c>
      <c r="D239" s="21" t="s">
        <v>2200</v>
      </c>
      <c r="E239" s="26">
        <v>8515025</v>
      </c>
      <c r="F239" s="26">
        <v>211</v>
      </c>
      <c r="G239" s="26">
        <v>40355.568720379146</v>
      </c>
      <c r="H239" s="112">
        <v>405</v>
      </c>
      <c r="I239" s="68">
        <v>1.919431279620853</v>
      </c>
      <c r="J239" s="68">
        <v>0.5209876543209877</v>
      </c>
      <c r="K239" s="67">
        <v>21024.753086419754</v>
      </c>
      <c r="M239" s="20" t="s">
        <v>242</v>
      </c>
      <c r="N239" s="21" t="s">
        <v>1603</v>
      </c>
      <c r="O239" s="26">
        <v>10026175</v>
      </c>
      <c r="P239" s="26">
        <v>293</v>
      </c>
      <c r="Q239" s="67">
        <v>34219.027303754265</v>
      </c>
      <c r="R239" s="69">
        <v>0.31675675675675674</v>
      </c>
    </row>
    <row r="240" spans="2:18" x14ac:dyDescent="0.2">
      <c r="B240" s="20" t="s">
        <v>237</v>
      </c>
      <c r="C240" s="21" t="s">
        <v>1598</v>
      </c>
      <c r="D240" s="21" t="s">
        <v>2200</v>
      </c>
      <c r="E240" s="26">
        <v>27494830</v>
      </c>
      <c r="F240" s="26">
        <v>336</v>
      </c>
      <c r="G240" s="26">
        <v>81829.851190476184</v>
      </c>
      <c r="H240" s="112">
        <v>595</v>
      </c>
      <c r="I240" s="68">
        <v>1.7708333333333333</v>
      </c>
      <c r="J240" s="68">
        <v>0.56470588235294117</v>
      </c>
      <c r="K240" s="67">
        <v>46209.798319327732</v>
      </c>
      <c r="M240" s="20" t="s">
        <v>243</v>
      </c>
      <c r="N240" s="21" t="s">
        <v>1604</v>
      </c>
      <c r="O240" s="26">
        <v>451025</v>
      </c>
      <c r="P240" s="26">
        <v>22</v>
      </c>
      <c r="Q240" s="67">
        <v>20501.136363636364</v>
      </c>
      <c r="R240" s="69">
        <v>6.1111111111111109E-2</v>
      </c>
    </row>
    <row r="241" spans="2:18" x14ac:dyDescent="0.2">
      <c r="B241" s="20" t="s">
        <v>238</v>
      </c>
      <c r="C241" s="21" t="s">
        <v>1599</v>
      </c>
      <c r="D241" s="21" t="s">
        <v>2200</v>
      </c>
      <c r="E241" s="26">
        <v>12370765</v>
      </c>
      <c r="F241" s="26">
        <v>251</v>
      </c>
      <c r="G241" s="26">
        <v>49285.916334661357</v>
      </c>
      <c r="H241" s="112">
        <v>560</v>
      </c>
      <c r="I241" s="68">
        <v>2.2310756972111552</v>
      </c>
      <c r="J241" s="68">
        <v>0.44821428571428573</v>
      </c>
      <c r="K241" s="67">
        <v>22090.651785714286</v>
      </c>
      <c r="M241" s="20" t="s">
        <v>244</v>
      </c>
      <c r="N241" s="21" t="s">
        <v>1605</v>
      </c>
      <c r="O241" s="26">
        <v>50800</v>
      </c>
      <c r="P241" s="26">
        <v>5</v>
      </c>
      <c r="Q241" s="67">
        <v>10160</v>
      </c>
      <c r="R241" s="69">
        <v>1.1904761904761904E-2</v>
      </c>
    </row>
    <row r="242" spans="2:18" x14ac:dyDescent="0.2">
      <c r="B242" s="20" t="s">
        <v>239</v>
      </c>
      <c r="C242" s="21" t="s">
        <v>1600</v>
      </c>
      <c r="D242" s="21" t="s">
        <v>2200</v>
      </c>
      <c r="E242" s="26">
        <v>2056050</v>
      </c>
      <c r="F242" s="26">
        <v>37</v>
      </c>
      <c r="G242" s="26">
        <v>55568.91891891892</v>
      </c>
      <c r="H242" s="112">
        <v>180</v>
      </c>
      <c r="I242" s="68">
        <v>4.8648648648648649</v>
      </c>
      <c r="J242" s="68">
        <v>0.20555555555555555</v>
      </c>
      <c r="K242" s="67">
        <v>11422.5</v>
      </c>
      <c r="M242" s="20" t="s">
        <v>245</v>
      </c>
      <c r="N242" s="21" t="s">
        <v>1606</v>
      </c>
      <c r="O242" s="26">
        <v>21750</v>
      </c>
      <c r="P242" s="26">
        <v>1</v>
      </c>
      <c r="Q242" s="67">
        <v>21750</v>
      </c>
      <c r="R242" s="69">
        <v>4.2553191489361703E-3</v>
      </c>
    </row>
    <row r="243" spans="2:18" x14ac:dyDescent="0.2">
      <c r="B243" s="20" t="s">
        <v>240</v>
      </c>
      <c r="C243" s="21" t="s">
        <v>1601</v>
      </c>
      <c r="D243" s="21" t="s">
        <v>2200</v>
      </c>
      <c r="E243" s="26">
        <v>953400</v>
      </c>
      <c r="F243" s="26">
        <v>56</v>
      </c>
      <c r="G243" s="26">
        <v>17025</v>
      </c>
      <c r="H243" s="112">
        <v>250</v>
      </c>
      <c r="I243" s="68">
        <v>4.4642857142857144</v>
      </c>
      <c r="J243" s="68">
        <v>0.224</v>
      </c>
      <c r="K243" s="67">
        <v>3813.6</v>
      </c>
      <c r="M243" s="20" t="s">
        <v>246</v>
      </c>
      <c r="N243" s="21" t="s">
        <v>1607</v>
      </c>
      <c r="O243" s="26">
        <v>8895865</v>
      </c>
      <c r="P243" s="26">
        <v>166</v>
      </c>
      <c r="Q243" s="67">
        <v>53589.548192771086</v>
      </c>
      <c r="R243" s="69">
        <v>0.11216216216216217</v>
      </c>
    </row>
    <row r="244" spans="2:18" x14ac:dyDescent="0.2">
      <c r="B244" s="20" t="s">
        <v>241</v>
      </c>
      <c r="C244" s="21" t="s">
        <v>1602</v>
      </c>
      <c r="D244" s="21" t="s">
        <v>2200</v>
      </c>
      <c r="E244" s="26">
        <v>2123550</v>
      </c>
      <c r="F244" s="26">
        <v>98</v>
      </c>
      <c r="G244" s="26">
        <v>21668.877551020407</v>
      </c>
      <c r="H244" s="112">
        <v>310</v>
      </c>
      <c r="I244" s="68">
        <v>3.1632653061224492</v>
      </c>
      <c r="J244" s="68">
        <v>0.31612903225806449</v>
      </c>
      <c r="K244" s="67">
        <v>6850.1612903225805</v>
      </c>
      <c r="M244" s="20" t="s">
        <v>247</v>
      </c>
      <c r="N244" s="21" t="s">
        <v>1608</v>
      </c>
      <c r="O244" s="26">
        <v>33200</v>
      </c>
      <c r="P244" s="26">
        <v>3</v>
      </c>
      <c r="Q244" s="67">
        <v>11066.666666666666</v>
      </c>
      <c r="R244" s="69">
        <v>1.3043478260869565E-2</v>
      </c>
    </row>
    <row r="245" spans="2:18" x14ac:dyDescent="0.2">
      <c r="B245" s="20" t="s">
        <v>242</v>
      </c>
      <c r="C245" s="21" t="s">
        <v>1603</v>
      </c>
      <c r="D245" s="21" t="s">
        <v>2200</v>
      </c>
      <c r="E245" s="26">
        <v>19847615</v>
      </c>
      <c r="F245" s="26">
        <v>459</v>
      </c>
      <c r="G245" s="26">
        <v>43240.991285403048</v>
      </c>
      <c r="H245" s="112">
        <v>925</v>
      </c>
      <c r="I245" s="68">
        <v>2.0152505446623095</v>
      </c>
      <c r="J245" s="68">
        <v>0.4962162162162162</v>
      </c>
      <c r="K245" s="67">
        <v>21456.881081081083</v>
      </c>
      <c r="M245" s="20" t="s">
        <v>249</v>
      </c>
      <c r="N245" s="21" t="s">
        <v>1610</v>
      </c>
      <c r="O245" s="26">
        <v>94400</v>
      </c>
      <c r="P245" s="26">
        <v>7</v>
      </c>
      <c r="Q245" s="67">
        <v>13485.714285714286</v>
      </c>
      <c r="R245" s="69">
        <v>1.9444444444444445E-2</v>
      </c>
    </row>
    <row r="246" spans="2:18" x14ac:dyDescent="0.2">
      <c r="B246" s="20" t="s">
        <v>243</v>
      </c>
      <c r="C246" s="21" t="s">
        <v>1604</v>
      </c>
      <c r="D246" s="21" t="s">
        <v>2200</v>
      </c>
      <c r="E246" s="26">
        <v>5940450</v>
      </c>
      <c r="F246" s="26">
        <v>225</v>
      </c>
      <c r="G246" s="26">
        <v>26402</v>
      </c>
      <c r="H246" s="112">
        <v>360</v>
      </c>
      <c r="I246" s="68">
        <v>1.6</v>
      </c>
      <c r="J246" s="68">
        <v>0.625</v>
      </c>
      <c r="K246" s="67">
        <v>16501.25</v>
      </c>
      <c r="M246" s="20" t="s">
        <v>250</v>
      </c>
      <c r="N246" s="21" t="s">
        <v>1611</v>
      </c>
      <c r="O246" s="26">
        <v>8497450</v>
      </c>
      <c r="P246" s="26">
        <v>79</v>
      </c>
      <c r="Q246" s="67">
        <v>107562.65822784811</v>
      </c>
      <c r="R246" s="69">
        <v>8.2291666666666666E-2</v>
      </c>
    </row>
    <row r="247" spans="2:18" x14ac:dyDescent="0.2">
      <c r="B247" s="20" t="s">
        <v>244</v>
      </c>
      <c r="C247" s="21" t="s">
        <v>1605</v>
      </c>
      <c r="D247" s="21" t="s">
        <v>2200</v>
      </c>
      <c r="E247" s="26">
        <v>1219375</v>
      </c>
      <c r="F247" s="26">
        <v>86</v>
      </c>
      <c r="G247" s="26">
        <v>14178.779069767443</v>
      </c>
      <c r="H247" s="112">
        <v>420</v>
      </c>
      <c r="I247" s="68">
        <v>4.8837209302325579</v>
      </c>
      <c r="J247" s="68">
        <v>0.20476190476190476</v>
      </c>
      <c r="K247" s="67">
        <v>2903.2738095238096</v>
      </c>
      <c r="M247" s="20" t="s">
        <v>251</v>
      </c>
      <c r="N247" s="21" t="s">
        <v>1612</v>
      </c>
      <c r="O247" s="26">
        <v>5702600</v>
      </c>
      <c r="P247" s="26">
        <v>225</v>
      </c>
      <c r="Q247" s="67">
        <v>25344.888888888891</v>
      </c>
      <c r="R247" s="69">
        <v>0.17928286852589642</v>
      </c>
    </row>
    <row r="248" spans="2:18" x14ac:dyDescent="0.2">
      <c r="B248" s="20" t="s">
        <v>245</v>
      </c>
      <c r="C248" s="21" t="s">
        <v>1606</v>
      </c>
      <c r="D248" s="21" t="s">
        <v>2200</v>
      </c>
      <c r="E248" s="26">
        <v>1180700</v>
      </c>
      <c r="F248" s="26">
        <v>70</v>
      </c>
      <c r="G248" s="26">
        <v>16867.142857142859</v>
      </c>
      <c r="H248" s="112">
        <v>235</v>
      </c>
      <c r="I248" s="68">
        <v>3.3571428571428572</v>
      </c>
      <c r="J248" s="68">
        <v>0.2978723404255319</v>
      </c>
      <c r="K248" s="67">
        <v>5024.255319148936</v>
      </c>
      <c r="M248" s="20" t="s">
        <v>252</v>
      </c>
      <c r="N248" s="21" t="s">
        <v>1613</v>
      </c>
      <c r="O248" s="26">
        <v>26250</v>
      </c>
      <c r="P248" s="26">
        <v>1</v>
      </c>
      <c r="Q248" s="67">
        <v>26250</v>
      </c>
      <c r="R248" s="69">
        <v>3.5714285714285713E-3</v>
      </c>
    </row>
    <row r="249" spans="2:18" x14ac:dyDescent="0.2">
      <c r="B249" s="20" t="s">
        <v>246</v>
      </c>
      <c r="C249" s="21" t="s">
        <v>1607</v>
      </c>
      <c r="D249" s="21" t="s">
        <v>2200</v>
      </c>
      <c r="E249" s="26">
        <v>79550565</v>
      </c>
      <c r="F249" s="26">
        <v>1170</v>
      </c>
      <c r="G249" s="26">
        <v>67991.935897435891</v>
      </c>
      <c r="H249" s="112">
        <v>1480</v>
      </c>
      <c r="I249" s="68">
        <v>1.2649572649572649</v>
      </c>
      <c r="J249" s="68">
        <v>0.79054054054054057</v>
      </c>
      <c r="K249" s="67">
        <v>53750.38175675676</v>
      </c>
      <c r="M249" s="20" t="s">
        <v>253</v>
      </c>
      <c r="N249" s="21" t="s">
        <v>1614</v>
      </c>
      <c r="O249" s="26">
        <v>21250</v>
      </c>
      <c r="P249" s="26">
        <v>4</v>
      </c>
      <c r="Q249" s="67">
        <v>5312.5</v>
      </c>
      <c r="R249" s="69">
        <v>1.4814814814814815E-2</v>
      </c>
    </row>
    <row r="250" spans="2:18" x14ac:dyDescent="0.2">
      <c r="B250" s="20" t="s">
        <v>247</v>
      </c>
      <c r="C250" s="21" t="s">
        <v>1608</v>
      </c>
      <c r="D250" s="21" t="s">
        <v>2200</v>
      </c>
      <c r="E250" s="26">
        <v>1315530</v>
      </c>
      <c r="F250" s="26">
        <v>33</v>
      </c>
      <c r="G250" s="26">
        <v>39864.545454545456</v>
      </c>
      <c r="H250" s="112">
        <v>230</v>
      </c>
      <c r="I250" s="68">
        <v>6.9696969696969697</v>
      </c>
      <c r="J250" s="68">
        <v>0.14347826086956522</v>
      </c>
      <c r="K250" s="67">
        <v>5719.695652173913</v>
      </c>
      <c r="M250" s="20" t="s">
        <v>254</v>
      </c>
      <c r="N250" s="21" t="s">
        <v>1615</v>
      </c>
      <c r="O250" s="26">
        <v>1174600</v>
      </c>
      <c r="P250" s="26">
        <v>98</v>
      </c>
      <c r="Q250" s="67">
        <v>11985.714285714286</v>
      </c>
      <c r="R250" s="69">
        <v>0.15806451612903225</v>
      </c>
    </row>
    <row r="251" spans="2:18" x14ac:dyDescent="0.2">
      <c r="B251" s="20" t="s">
        <v>248</v>
      </c>
      <c r="C251" s="21" t="s">
        <v>1609</v>
      </c>
      <c r="D251" s="21" t="s">
        <v>2200</v>
      </c>
      <c r="E251" s="26">
        <v>1758025</v>
      </c>
      <c r="F251" s="26">
        <v>77</v>
      </c>
      <c r="G251" s="26">
        <v>22831.493506493505</v>
      </c>
      <c r="H251" s="112">
        <v>225</v>
      </c>
      <c r="I251" s="68">
        <v>2.9220779220779223</v>
      </c>
      <c r="J251" s="68">
        <v>0.34222222222222221</v>
      </c>
      <c r="K251" s="67">
        <v>7813.4444444444443</v>
      </c>
      <c r="M251" s="20" t="s">
        <v>255</v>
      </c>
      <c r="N251" s="21" t="s">
        <v>1616</v>
      </c>
      <c r="O251" s="26">
        <v>1457950</v>
      </c>
      <c r="P251" s="26">
        <v>25</v>
      </c>
      <c r="Q251" s="67">
        <v>58318</v>
      </c>
      <c r="R251" s="69">
        <v>5.3763440860215055E-2</v>
      </c>
    </row>
    <row r="252" spans="2:18" x14ac:dyDescent="0.2">
      <c r="B252" s="20" t="s">
        <v>249</v>
      </c>
      <c r="C252" s="21" t="s">
        <v>1610</v>
      </c>
      <c r="D252" s="21" t="s">
        <v>2200</v>
      </c>
      <c r="E252" s="26">
        <v>1366650</v>
      </c>
      <c r="F252" s="26">
        <v>43</v>
      </c>
      <c r="G252" s="26">
        <v>31782.558139534885</v>
      </c>
      <c r="H252" s="112">
        <v>360</v>
      </c>
      <c r="I252" s="68">
        <v>8.3720930232558146</v>
      </c>
      <c r="J252" s="68">
        <v>0.11944444444444445</v>
      </c>
      <c r="K252" s="67">
        <v>3796.25</v>
      </c>
      <c r="M252" s="20" t="s">
        <v>256</v>
      </c>
      <c r="N252" s="21" t="s">
        <v>1617</v>
      </c>
      <c r="O252" s="26">
        <v>893400</v>
      </c>
      <c r="P252" s="26">
        <v>53</v>
      </c>
      <c r="Q252" s="67">
        <v>16856.603773584906</v>
      </c>
      <c r="R252" s="69">
        <v>8.3464566929133857E-2</v>
      </c>
    </row>
    <row r="253" spans="2:18" x14ac:dyDescent="0.2">
      <c r="B253" s="20" t="s">
        <v>250</v>
      </c>
      <c r="C253" s="21" t="s">
        <v>1611</v>
      </c>
      <c r="D253" s="21" t="s">
        <v>2200</v>
      </c>
      <c r="E253" s="26">
        <v>13424860</v>
      </c>
      <c r="F253" s="26">
        <v>194</v>
      </c>
      <c r="G253" s="26">
        <v>69200.309278350513</v>
      </c>
      <c r="H253" s="112">
        <v>960</v>
      </c>
      <c r="I253" s="68">
        <v>4.9484536082474229</v>
      </c>
      <c r="J253" s="68">
        <v>0.20208333333333334</v>
      </c>
      <c r="K253" s="67">
        <v>13984.229166666666</v>
      </c>
      <c r="M253" s="20" t="s">
        <v>257</v>
      </c>
      <c r="N253" s="21" t="s">
        <v>1618</v>
      </c>
      <c r="O253" s="26">
        <v>214725</v>
      </c>
      <c r="P253" s="26">
        <v>16</v>
      </c>
      <c r="Q253" s="67">
        <v>13420.3125</v>
      </c>
      <c r="R253" s="69">
        <v>5.5172413793103448E-2</v>
      </c>
    </row>
    <row r="254" spans="2:18" x14ac:dyDescent="0.2">
      <c r="B254" s="20" t="s">
        <v>251</v>
      </c>
      <c r="C254" s="21" t="s">
        <v>1612</v>
      </c>
      <c r="D254" s="21" t="s">
        <v>2200</v>
      </c>
      <c r="E254" s="26">
        <v>33381915</v>
      </c>
      <c r="F254" s="26">
        <v>694</v>
      </c>
      <c r="G254" s="26">
        <v>48100.742074927955</v>
      </c>
      <c r="H254" s="112">
        <v>1255</v>
      </c>
      <c r="I254" s="68">
        <v>1.8083573487031701</v>
      </c>
      <c r="J254" s="68">
        <v>0.55298804780876498</v>
      </c>
      <c r="K254" s="67">
        <v>26599.135458167329</v>
      </c>
      <c r="M254" s="20" t="s">
        <v>258</v>
      </c>
      <c r="N254" s="21" t="s">
        <v>1619</v>
      </c>
      <c r="O254" s="26">
        <v>275175</v>
      </c>
      <c r="P254" s="26">
        <v>14</v>
      </c>
      <c r="Q254" s="67">
        <v>19655.357142857141</v>
      </c>
      <c r="R254" s="69">
        <v>2.88659793814433E-2</v>
      </c>
    </row>
    <row r="255" spans="2:18" x14ac:dyDescent="0.2">
      <c r="B255" s="20" t="s">
        <v>252</v>
      </c>
      <c r="C255" s="21" t="s">
        <v>1613</v>
      </c>
      <c r="D255" s="21" t="s">
        <v>2200</v>
      </c>
      <c r="E255" s="26">
        <v>572675</v>
      </c>
      <c r="F255" s="26">
        <v>39</v>
      </c>
      <c r="G255" s="26">
        <v>14683.974358974359</v>
      </c>
      <c r="H255" s="112">
        <v>280</v>
      </c>
      <c r="I255" s="68">
        <v>7.1794871794871797</v>
      </c>
      <c r="J255" s="68">
        <v>0.13928571428571429</v>
      </c>
      <c r="K255" s="67">
        <v>2045.2678571428571</v>
      </c>
      <c r="M255" s="20" t="s">
        <v>259</v>
      </c>
      <c r="N255" s="21" t="s">
        <v>1620</v>
      </c>
      <c r="O255" s="26">
        <v>1733375</v>
      </c>
      <c r="P255" s="26">
        <v>49</v>
      </c>
      <c r="Q255" s="67">
        <v>35375</v>
      </c>
      <c r="R255" s="69">
        <v>8.0327868852459017E-2</v>
      </c>
    </row>
    <row r="256" spans="2:18" x14ac:dyDescent="0.2">
      <c r="B256" s="20" t="s">
        <v>253</v>
      </c>
      <c r="C256" s="21" t="s">
        <v>1614</v>
      </c>
      <c r="D256" s="21" t="s">
        <v>2200</v>
      </c>
      <c r="E256" s="26">
        <v>1238575</v>
      </c>
      <c r="F256" s="26">
        <v>82</v>
      </c>
      <c r="G256" s="26">
        <v>15104.573170731708</v>
      </c>
      <c r="H256" s="112">
        <v>270</v>
      </c>
      <c r="I256" s="68">
        <v>3.2926829268292681</v>
      </c>
      <c r="J256" s="68">
        <v>0.3037037037037037</v>
      </c>
      <c r="K256" s="67">
        <v>4587.3148148148148</v>
      </c>
      <c r="M256" s="20" t="s">
        <v>260</v>
      </c>
      <c r="N256" s="21" t="s">
        <v>1621</v>
      </c>
      <c r="O256" s="26">
        <v>1246860</v>
      </c>
      <c r="P256" s="26">
        <v>143</v>
      </c>
      <c r="Q256" s="67">
        <v>8719.3006993006984</v>
      </c>
      <c r="R256" s="69">
        <v>0.27500000000000002</v>
      </c>
    </row>
    <row r="257" spans="2:18" x14ac:dyDescent="0.2">
      <c r="B257" s="20" t="s">
        <v>254</v>
      </c>
      <c r="C257" s="21" t="s">
        <v>1615</v>
      </c>
      <c r="D257" s="21" t="s">
        <v>2200</v>
      </c>
      <c r="E257" s="26">
        <v>18859785</v>
      </c>
      <c r="F257" s="26">
        <v>748</v>
      </c>
      <c r="G257" s="26">
        <v>25213.616310160429</v>
      </c>
      <c r="H257" s="112">
        <v>620</v>
      </c>
      <c r="I257" s="68">
        <v>0.82887700534759357</v>
      </c>
      <c r="J257" s="68">
        <v>1.2064516129032259</v>
      </c>
      <c r="K257" s="67">
        <v>30419.008064516129</v>
      </c>
      <c r="M257" s="20" t="s">
        <v>261</v>
      </c>
      <c r="N257" s="21" t="s">
        <v>1622</v>
      </c>
      <c r="O257" s="26">
        <v>135650</v>
      </c>
      <c r="P257" s="26">
        <v>19</v>
      </c>
      <c r="Q257" s="67">
        <v>7139.4736842105267</v>
      </c>
      <c r="R257" s="69">
        <v>4.2696629213483148E-2</v>
      </c>
    </row>
    <row r="258" spans="2:18" x14ac:dyDescent="0.2">
      <c r="B258" s="20" t="s">
        <v>255</v>
      </c>
      <c r="C258" s="21" t="s">
        <v>1616</v>
      </c>
      <c r="D258" s="21" t="s">
        <v>2200</v>
      </c>
      <c r="E258" s="26">
        <v>6839560</v>
      </c>
      <c r="F258" s="26">
        <v>143</v>
      </c>
      <c r="G258" s="26">
        <v>47829.090909090912</v>
      </c>
      <c r="H258" s="112">
        <v>465</v>
      </c>
      <c r="I258" s="68">
        <v>3.2517482517482517</v>
      </c>
      <c r="J258" s="68">
        <v>0.30752688172043013</v>
      </c>
      <c r="K258" s="67">
        <v>14708.731182795698</v>
      </c>
      <c r="M258" s="20" t="s">
        <v>262</v>
      </c>
      <c r="N258" s="21" t="s">
        <v>1623</v>
      </c>
      <c r="O258" s="26">
        <v>568975</v>
      </c>
      <c r="P258" s="26">
        <v>59</v>
      </c>
      <c r="Q258" s="67">
        <v>9643.6440677966093</v>
      </c>
      <c r="R258" s="69">
        <v>8.9393939393939401E-2</v>
      </c>
    </row>
    <row r="259" spans="2:18" x14ac:dyDescent="0.2">
      <c r="B259" s="20" t="s">
        <v>256</v>
      </c>
      <c r="C259" s="21" t="s">
        <v>1617</v>
      </c>
      <c r="D259" s="21" t="s">
        <v>2200</v>
      </c>
      <c r="E259" s="26">
        <v>8158770</v>
      </c>
      <c r="F259" s="26">
        <v>370</v>
      </c>
      <c r="G259" s="26">
        <v>22050.72972972973</v>
      </c>
      <c r="H259" s="112">
        <v>635</v>
      </c>
      <c r="I259" s="68">
        <v>1.7162162162162162</v>
      </c>
      <c r="J259" s="68">
        <v>0.58267716535433067</v>
      </c>
      <c r="K259" s="67">
        <v>12848.456692913385</v>
      </c>
      <c r="M259" s="20" t="s">
        <v>263</v>
      </c>
      <c r="N259" s="21" t="s">
        <v>1624</v>
      </c>
      <c r="O259" s="26">
        <v>8958050</v>
      </c>
      <c r="P259" s="26">
        <v>66</v>
      </c>
      <c r="Q259" s="67">
        <v>135728.0303030303</v>
      </c>
      <c r="R259" s="69">
        <v>0.1056</v>
      </c>
    </row>
    <row r="260" spans="2:18" x14ac:dyDescent="0.2">
      <c r="B260" s="20" t="s">
        <v>257</v>
      </c>
      <c r="C260" s="21" t="s">
        <v>1618</v>
      </c>
      <c r="D260" s="21" t="s">
        <v>2200</v>
      </c>
      <c r="E260" s="26">
        <v>4784175</v>
      </c>
      <c r="F260" s="26">
        <v>154</v>
      </c>
      <c r="G260" s="26">
        <v>31066.071428571428</v>
      </c>
      <c r="H260" s="112">
        <v>290</v>
      </c>
      <c r="I260" s="68">
        <v>1.8831168831168832</v>
      </c>
      <c r="J260" s="68">
        <v>0.53103448275862064</v>
      </c>
      <c r="K260" s="67">
        <v>16497.155172413793</v>
      </c>
      <c r="M260" s="20" t="s">
        <v>264</v>
      </c>
      <c r="N260" s="21" t="s">
        <v>1625</v>
      </c>
      <c r="O260" s="26">
        <v>1069050</v>
      </c>
      <c r="P260" s="26">
        <v>30</v>
      </c>
      <c r="Q260" s="67">
        <v>35635</v>
      </c>
      <c r="R260" s="69">
        <v>6.5217391304347824E-2</v>
      </c>
    </row>
    <row r="261" spans="2:18" x14ac:dyDescent="0.2">
      <c r="B261" s="20" t="s">
        <v>258</v>
      </c>
      <c r="C261" s="21" t="s">
        <v>1619</v>
      </c>
      <c r="D261" s="21" t="s">
        <v>2200</v>
      </c>
      <c r="E261" s="26">
        <v>3898490</v>
      </c>
      <c r="F261" s="26">
        <v>147</v>
      </c>
      <c r="G261" s="26">
        <v>26520.340136054423</v>
      </c>
      <c r="H261" s="112">
        <v>485</v>
      </c>
      <c r="I261" s="68">
        <v>3.2993197278911564</v>
      </c>
      <c r="J261" s="68">
        <v>0.30309278350515462</v>
      </c>
      <c r="K261" s="67">
        <v>8038.1237113402058</v>
      </c>
      <c r="M261" s="20" t="s">
        <v>265</v>
      </c>
      <c r="N261" s="21" t="s">
        <v>1626</v>
      </c>
      <c r="O261" s="26">
        <v>1856995</v>
      </c>
      <c r="P261" s="26">
        <v>156</v>
      </c>
      <c r="Q261" s="67">
        <v>11903.814102564103</v>
      </c>
      <c r="R261" s="69">
        <v>0.19746835443037974</v>
      </c>
    </row>
    <row r="262" spans="2:18" x14ac:dyDescent="0.2">
      <c r="B262" s="20" t="s">
        <v>259</v>
      </c>
      <c r="C262" s="21" t="s">
        <v>1620</v>
      </c>
      <c r="D262" s="21" t="s">
        <v>2200</v>
      </c>
      <c r="E262" s="26">
        <v>10639350</v>
      </c>
      <c r="F262" s="26">
        <v>328</v>
      </c>
      <c r="G262" s="26">
        <v>32437.042682926829</v>
      </c>
      <c r="H262" s="112">
        <v>610</v>
      </c>
      <c r="I262" s="68">
        <v>1.8597560975609757</v>
      </c>
      <c r="J262" s="68">
        <v>0.53770491803278686</v>
      </c>
      <c r="K262" s="67">
        <v>17441.557377049179</v>
      </c>
      <c r="M262" s="20" t="s">
        <v>266</v>
      </c>
      <c r="N262" s="21" t="s">
        <v>1627</v>
      </c>
      <c r="O262" s="26">
        <v>298950</v>
      </c>
      <c r="P262" s="26">
        <v>48</v>
      </c>
      <c r="Q262" s="67">
        <v>6228.125</v>
      </c>
      <c r="R262" s="69">
        <v>0.11294117647058824</v>
      </c>
    </row>
    <row r="263" spans="2:18" x14ac:dyDescent="0.2">
      <c r="B263" s="20" t="s">
        <v>260</v>
      </c>
      <c r="C263" s="21" t="s">
        <v>1621</v>
      </c>
      <c r="D263" s="21" t="s">
        <v>2200</v>
      </c>
      <c r="E263" s="26">
        <v>22209135</v>
      </c>
      <c r="F263" s="26">
        <v>449</v>
      </c>
      <c r="G263" s="26">
        <v>49463.552338530069</v>
      </c>
      <c r="H263" s="112">
        <v>520</v>
      </c>
      <c r="I263" s="68">
        <v>1.158129175946548</v>
      </c>
      <c r="J263" s="68">
        <v>0.8634615384615385</v>
      </c>
      <c r="K263" s="67">
        <v>42709.875</v>
      </c>
      <c r="M263" s="20" t="s">
        <v>267</v>
      </c>
      <c r="N263" s="21" t="s">
        <v>1628</v>
      </c>
      <c r="O263" s="26">
        <v>289250</v>
      </c>
      <c r="P263" s="26">
        <v>24</v>
      </c>
      <c r="Q263" s="67">
        <v>12052.083333333334</v>
      </c>
      <c r="R263" s="69">
        <v>3.870967741935484E-2</v>
      </c>
    </row>
    <row r="264" spans="2:18" x14ac:dyDescent="0.2">
      <c r="B264" s="20" t="s">
        <v>261</v>
      </c>
      <c r="C264" s="21" t="s">
        <v>1622</v>
      </c>
      <c r="D264" s="21" t="s">
        <v>2200</v>
      </c>
      <c r="E264" s="26">
        <v>5022672</v>
      </c>
      <c r="F264" s="26">
        <v>249</v>
      </c>
      <c r="G264" s="26">
        <v>20171.373493975905</v>
      </c>
      <c r="H264" s="112">
        <v>445</v>
      </c>
      <c r="I264" s="68">
        <v>1.7871485943775101</v>
      </c>
      <c r="J264" s="68">
        <v>0.55955056179775275</v>
      </c>
      <c r="K264" s="67">
        <v>11286.903370786516</v>
      </c>
      <c r="M264" s="20" t="s">
        <v>268</v>
      </c>
      <c r="N264" s="21" t="s">
        <v>1629</v>
      </c>
      <c r="O264" s="26">
        <v>348950</v>
      </c>
      <c r="P264" s="26">
        <v>17</v>
      </c>
      <c r="Q264" s="67">
        <v>20526.470588235294</v>
      </c>
      <c r="R264" s="69">
        <v>5.6666666666666664E-2</v>
      </c>
    </row>
    <row r="265" spans="2:18" x14ac:dyDescent="0.2">
      <c r="B265" s="20" t="s">
        <v>262</v>
      </c>
      <c r="C265" s="21" t="s">
        <v>1623</v>
      </c>
      <c r="D265" s="21" t="s">
        <v>2200</v>
      </c>
      <c r="E265" s="26">
        <v>6037540</v>
      </c>
      <c r="F265" s="26">
        <v>177</v>
      </c>
      <c r="G265" s="26">
        <v>34110.39548022599</v>
      </c>
      <c r="H265" s="112">
        <v>660</v>
      </c>
      <c r="I265" s="68">
        <v>3.7288135593220337</v>
      </c>
      <c r="J265" s="68">
        <v>0.26818181818181819</v>
      </c>
      <c r="K265" s="67">
        <v>9147.7878787878781</v>
      </c>
      <c r="M265" s="20" t="s">
        <v>269</v>
      </c>
      <c r="N265" s="21" t="s">
        <v>1630</v>
      </c>
      <c r="O265" s="26">
        <v>190550</v>
      </c>
      <c r="P265" s="26">
        <v>9</v>
      </c>
      <c r="Q265" s="67">
        <v>21172.222222222223</v>
      </c>
      <c r="R265" s="69">
        <v>2.1951219512195121E-2</v>
      </c>
    </row>
    <row r="266" spans="2:18" x14ac:dyDescent="0.2">
      <c r="B266" s="20" t="s">
        <v>263</v>
      </c>
      <c r="C266" s="21" t="s">
        <v>1624</v>
      </c>
      <c r="D266" s="21" t="s">
        <v>2200</v>
      </c>
      <c r="E266" s="26">
        <v>13159370</v>
      </c>
      <c r="F266" s="26">
        <v>273</v>
      </c>
      <c r="G266" s="26">
        <v>48202.820512820515</v>
      </c>
      <c r="H266" s="112">
        <v>625</v>
      </c>
      <c r="I266" s="68">
        <v>2.2893772893772892</v>
      </c>
      <c r="J266" s="68">
        <v>0.43680000000000002</v>
      </c>
      <c r="K266" s="67">
        <v>21054.991999999998</v>
      </c>
      <c r="M266" s="20" t="s">
        <v>270</v>
      </c>
      <c r="N266" s="21" t="s">
        <v>1632</v>
      </c>
      <c r="O266" s="26">
        <v>31750</v>
      </c>
      <c r="P266" s="26">
        <v>2</v>
      </c>
      <c r="Q266" s="67">
        <v>15875</v>
      </c>
      <c r="R266" s="69">
        <v>1.1428571428571429E-2</v>
      </c>
    </row>
    <row r="267" spans="2:18" x14ac:dyDescent="0.2">
      <c r="B267" s="20" t="s">
        <v>264</v>
      </c>
      <c r="C267" s="21" t="s">
        <v>1625</v>
      </c>
      <c r="D267" s="21" t="s">
        <v>2200</v>
      </c>
      <c r="E267" s="26">
        <v>7535865</v>
      </c>
      <c r="F267" s="26">
        <v>244</v>
      </c>
      <c r="G267" s="26">
        <v>30884.692622950821</v>
      </c>
      <c r="H267" s="112">
        <v>460</v>
      </c>
      <c r="I267" s="68">
        <v>1.8852459016393444</v>
      </c>
      <c r="J267" s="68">
        <v>0.5304347826086957</v>
      </c>
      <c r="K267" s="67">
        <v>16382.315217391304</v>
      </c>
      <c r="M267" s="20" t="s">
        <v>271</v>
      </c>
      <c r="N267" s="21" t="s">
        <v>1633</v>
      </c>
      <c r="O267" s="26">
        <v>24000</v>
      </c>
      <c r="P267" s="26">
        <v>3</v>
      </c>
      <c r="Q267" s="67">
        <v>8000</v>
      </c>
      <c r="R267" s="69">
        <v>1.2244897959183673E-2</v>
      </c>
    </row>
    <row r="268" spans="2:18" x14ac:dyDescent="0.2">
      <c r="B268" s="20" t="s">
        <v>265</v>
      </c>
      <c r="C268" s="21" t="s">
        <v>1626</v>
      </c>
      <c r="D268" s="21" t="s">
        <v>2200</v>
      </c>
      <c r="E268" s="26">
        <v>8882330</v>
      </c>
      <c r="F268" s="26">
        <v>360</v>
      </c>
      <c r="G268" s="26">
        <v>24673.138888888891</v>
      </c>
      <c r="H268" s="112">
        <v>790</v>
      </c>
      <c r="I268" s="68">
        <v>2.1944444444444446</v>
      </c>
      <c r="J268" s="68">
        <v>0.45569620253164556</v>
      </c>
      <c r="K268" s="67">
        <v>11243.455696202531</v>
      </c>
      <c r="M268" s="20" t="s">
        <v>272</v>
      </c>
      <c r="N268" s="21" t="s">
        <v>1634</v>
      </c>
      <c r="O268" s="26">
        <v>1463275</v>
      </c>
      <c r="P268" s="26">
        <v>79</v>
      </c>
      <c r="Q268" s="67">
        <v>18522.468354430381</v>
      </c>
      <c r="R268" s="69">
        <v>0.19506172839506172</v>
      </c>
    </row>
    <row r="269" spans="2:18" x14ac:dyDescent="0.2">
      <c r="B269" s="20" t="s">
        <v>266</v>
      </c>
      <c r="C269" s="21" t="s">
        <v>1627</v>
      </c>
      <c r="D269" s="21" t="s">
        <v>2200</v>
      </c>
      <c r="E269" s="26">
        <v>3637275</v>
      </c>
      <c r="F269" s="26">
        <v>171</v>
      </c>
      <c r="G269" s="26">
        <v>21270.614035087718</v>
      </c>
      <c r="H269" s="112">
        <v>425</v>
      </c>
      <c r="I269" s="68">
        <v>2.4853801169590644</v>
      </c>
      <c r="J269" s="68">
        <v>0.40235294117647058</v>
      </c>
      <c r="K269" s="67">
        <v>8558.2941176470595</v>
      </c>
      <c r="M269" s="20" t="s">
        <v>273</v>
      </c>
      <c r="N269" s="21" t="s">
        <v>1635</v>
      </c>
      <c r="O269" s="26">
        <v>474900</v>
      </c>
      <c r="P269" s="26">
        <v>13</v>
      </c>
      <c r="Q269" s="67">
        <v>36530.769230769234</v>
      </c>
      <c r="R269" s="69">
        <v>2.8571428571428571E-2</v>
      </c>
    </row>
    <row r="270" spans="2:18" x14ac:dyDescent="0.2">
      <c r="B270" s="20" t="s">
        <v>267</v>
      </c>
      <c r="C270" s="21" t="s">
        <v>1628</v>
      </c>
      <c r="D270" s="21" t="s">
        <v>2200</v>
      </c>
      <c r="E270" s="26">
        <v>14487695</v>
      </c>
      <c r="F270" s="26">
        <v>547</v>
      </c>
      <c r="G270" s="26">
        <v>26485.731261425961</v>
      </c>
      <c r="H270" s="112">
        <v>620</v>
      </c>
      <c r="I270" s="68">
        <v>1.13345521023766</v>
      </c>
      <c r="J270" s="68">
        <v>0.88225806451612898</v>
      </c>
      <c r="K270" s="67">
        <v>23367.25</v>
      </c>
      <c r="M270" s="20" t="s">
        <v>274</v>
      </c>
      <c r="N270" s="21" t="s">
        <v>1636</v>
      </c>
      <c r="O270" s="26">
        <v>230200</v>
      </c>
      <c r="P270" s="26">
        <v>3</v>
      </c>
      <c r="Q270" s="67">
        <v>76733.333333333328</v>
      </c>
      <c r="R270" s="69">
        <v>1.3333333333333334E-2</v>
      </c>
    </row>
    <row r="271" spans="2:18" x14ac:dyDescent="0.2">
      <c r="B271" s="20" t="s">
        <v>268</v>
      </c>
      <c r="C271" s="21" t="s">
        <v>1629</v>
      </c>
      <c r="D271" s="21" t="s">
        <v>2200</v>
      </c>
      <c r="E271" s="26">
        <v>3593415</v>
      </c>
      <c r="F271" s="26">
        <v>199</v>
      </c>
      <c r="G271" s="26">
        <v>18057.361809045226</v>
      </c>
      <c r="H271" s="112">
        <v>300</v>
      </c>
      <c r="I271" s="68">
        <v>1.5075376884422111</v>
      </c>
      <c r="J271" s="68">
        <v>0.66333333333333333</v>
      </c>
      <c r="K271" s="67">
        <v>11978.05</v>
      </c>
      <c r="M271" s="20" t="s">
        <v>275</v>
      </c>
      <c r="N271" s="21" t="s">
        <v>1637</v>
      </c>
      <c r="O271" s="26">
        <v>233750</v>
      </c>
      <c r="P271" s="26">
        <v>37</v>
      </c>
      <c r="Q271" s="67">
        <v>6317.5675675675675</v>
      </c>
      <c r="R271" s="69">
        <v>0.14509803921568629</v>
      </c>
    </row>
    <row r="272" spans="2:18" x14ac:dyDescent="0.2">
      <c r="B272" s="20" t="s">
        <v>269</v>
      </c>
      <c r="C272" s="21" t="s">
        <v>1630</v>
      </c>
      <c r="D272" s="21" t="s">
        <v>2200</v>
      </c>
      <c r="E272" s="26">
        <v>3026090</v>
      </c>
      <c r="F272" s="26">
        <v>143</v>
      </c>
      <c r="G272" s="26">
        <v>21161.46853146853</v>
      </c>
      <c r="H272" s="112">
        <v>410</v>
      </c>
      <c r="I272" s="68">
        <v>2.8671328671328671</v>
      </c>
      <c r="J272" s="68">
        <v>0.34878048780487803</v>
      </c>
      <c r="K272" s="67">
        <v>7380.707317073171</v>
      </c>
      <c r="M272" s="20" t="s">
        <v>276</v>
      </c>
      <c r="N272" s="21" t="s">
        <v>1638</v>
      </c>
      <c r="O272" s="26">
        <v>46850</v>
      </c>
      <c r="P272" s="26">
        <v>5</v>
      </c>
      <c r="Q272" s="67">
        <v>9370</v>
      </c>
      <c r="R272" s="69">
        <v>2.564102564102564E-2</v>
      </c>
    </row>
    <row r="273" spans="2:18" x14ac:dyDescent="0.2">
      <c r="B273" s="20" t="s">
        <v>270</v>
      </c>
      <c r="C273" s="21" t="s">
        <v>1632</v>
      </c>
      <c r="D273" s="21" t="s">
        <v>2201</v>
      </c>
      <c r="E273" s="26">
        <v>4811925</v>
      </c>
      <c r="F273" s="26">
        <v>51</v>
      </c>
      <c r="G273" s="26">
        <v>94351.470588235301</v>
      </c>
      <c r="H273" s="112">
        <v>175</v>
      </c>
      <c r="I273" s="68">
        <v>3.4313725490196076</v>
      </c>
      <c r="J273" s="68">
        <v>0.29142857142857143</v>
      </c>
      <c r="K273" s="67">
        <v>27496.714285714286</v>
      </c>
      <c r="M273" s="20" t="s">
        <v>277</v>
      </c>
      <c r="N273" s="21" t="s">
        <v>1639</v>
      </c>
      <c r="O273" s="26">
        <v>1058250</v>
      </c>
      <c r="P273" s="26">
        <v>45</v>
      </c>
      <c r="Q273" s="67">
        <v>23516.666666666668</v>
      </c>
      <c r="R273" s="69">
        <v>8.9108910891089105E-2</v>
      </c>
    </row>
    <row r="274" spans="2:18" x14ac:dyDescent="0.2">
      <c r="B274" s="20" t="s">
        <v>271</v>
      </c>
      <c r="C274" s="21" t="s">
        <v>1633</v>
      </c>
      <c r="D274" s="21" t="s">
        <v>2201</v>
      </c>
      <c r="E274" s="26">
        <v>2190390</v>
      </c>
      <c r="F274" s="26">
        <v>114</v>
      </c>
      <c r="G274" s="26">
        <v>19213.947368421053</v>
      </c>
      <c r="H274" s="112">
        <v>245</v>
      </c>
      <c r="I274" s="68">
        <v>2.1491228070175437</v>
      </c>
      <c r="J274" s="68">
        <v>0.46530612244897956</v>
      </c>
      <c r="K274" s="67">
        <v>8940.3673469387759</v>
      </c>
      <c r="M274" s="20" t="s">
        <v>278</v>
      </c>
      <c r="N274" s="21" t="s">
        <v>1640</v>
      </c>
      <c r="O274" s="26">
        <v>840775</v>
      </c>
      <c r="P274" s="26">
        <v>44</v>
      </c>
      <c r="Q274" s="67">
        <v>19108.522727272728</v>
      </c>
      <c r="R274" s="69">
        <v>0.17959183673469387</v>
      </c>
    </row>
    <row r="275" spans="2:18" x14ac:dyDescent="0.2">
      <c r="B275" s="20" t="s">
        <v>272</v>
      </c>
      <c r="C275" s="21" t="s">
        <v>1634</v>
      </c>
      <c r="D275" s="21" t="s">
        <v>2201</v>
      </c>
      <c r="E275" s="26">
        <v>8995735</v>
      </c>
      <c r="F275" s="26">
        <v>210</v>
      </c>
      <c r="G275" s="26">
        <v>42836.833333333336</v>
      </c>
      <c r="H275" s="112">
        <v>405</v>
      </c>
      <c r="I275" s="68">
        <v>1.9285714285714286</v>
      </c>
      <c r="J275" s="68">
        <v>0.51851851851851849</v>
      </c>
      <c r="K275" s="67">
        <v>22211.691358024691</v>
      </c>
      <c r="M275" s="20" t="s">
        <v>279</v>
      </c>
      <c r="N275" s="21" t="s">
        <v>1641</v>
      </c>
      <c r="O275" s="26">
        <v>1132970</v>
      </c>
      <c r="P275" s="26">
        <v>30</v>
      </c>
      <c r="Q275" s="67">
        <v>37765.666666666664</v>
      </c>
      <c r="R275" s="69">
        <v>7.407407407407407E-2</v>
      </c>
    </row>
    <row r="276" spans="2:18" x14ac:dyDescent="0.2">
      <c r="B276" s="20" t="s">
        <v>273</v>
      </c>
      <c r="C276" s="21" t="s">
        <v>1635</v>
      </c>
      <c r="D276" s="21" t="s">
        <v>2201</v>
      </c>
      <c r="E276" s="26">
        <v>7825635</v>
      </c>
      <c r="F276" s="26">
        <v>254</v>
      </c>
      <c r="G276" s="26">
        <v>30809.586614173229</v>
      </c>
      <c r="H276" s="112">
        <v>455</v>
      </c>
      <c r="I276" s="68">
        <v>1.7913385826771653</v>
      </c>
      <c r="J276" s="68">
        <v>0.55824175824175826</v>
      </c>
      <c r="K276" s="67">
        <v>17199.197802197803</v>
      </c>
      <c r="M276" s="20" t="s">
        <v>280</v>
      </c>
      <c r="N276" s="21" t="s">
        <v>1642</v>
      </c>
      <c r="O276" s="26">
        <v>2128375</v>
      </c>
      <c r="P276" s="26">
        <v>34</v>
      </c>
      <c r="Q276" s="67">
        <v>62599.26470588235</v>
      </c>
      <c r="R276" s="69">
        <v>6.126126126126126E-2</v>
      </c>
    </row>
    <row r="277" spans="2:18" x14ac:dyDescent="0.2">
      <c r="B277" s="20" t="s">
        <v>274</v>
      </c>
      <c r="C277" s="21" t="s">
        <v>1636</v>
      </c>
      <c r="D277" s="21" t="s">
        <v>2201</v>
      </c>
      <c r="E277" s="26">
        <v>2493440</v>
      </c>
      <c r="F277" s="26">
        <v>105</v>
      </c>
      <c r="G277" s="26">
        <v>23747.047619047618</v>
      </c>
      <c r="H277" s="112">
        <v>225</v>
      </c>
      <c r="I277" s="68">
        <v>2.1428571428571428</v>
      </c>
      <c r="J277" s="68">
        <v>0.46666666666666667</v>
      </c>
      <c r="K277" s="67">
        <v>11081.955555555556</v>
      </c>
      <c r="M277" s="20" t="s">
        <v>281</v>
      </c>
      <c r="N277" s="21" t="s">
        <v>1643</v>
      </c>
      <c r="O277" s="26">
        <v>1797490</v>
      </c>
      <c r="P277" s="26">
        <v>79</v>
      </c>
      <c r="Q277" s="67">
        <v>22753.037974683546</v>
      </c>
      <c r="R277" s="69">
        <v>0.16808510638297872</v>
      </c>
    </row>
    <row r="278" spans="2:18" x14ac:dyDescent="0.2">
      <c r="B278" s="20" t="s">
        <v>275</v>
      </c>
      <c r="C278" s="21" t="s">
        <v>1637</v>
      </c>
      <c r="D278" s="21" t="s">
        <v>2201</v>
      </c>
      <c r="E278" s="26">
        <v>4744610</v>
      </c>
      <c r="F278" s="26">
        <v>238</v>
      </c>
      <c r="G278" s="26">
        <v>19935.336134453781</v>
      </c>
      <c r="H278" s="112">
        <v>255</v>
      </c>
      <c r="I278" s="68">
        <v>1.0714285714285714</v>
      </c>
      <c r="J278" s="68">
        <v>0.93333333333333335</v>
      </c>
      <c r="K278" s="67">
        <v>18606.313725490196</v>
      </c>
      <c r="M278" s="20" t="s">
        <v>283</v>
      </c>
      <c r="N278" s="21" t="s">
        <v>1645</v>
      </c>
      <c r="O278" s="26">
        <v>536350</v>
      </c>
      <c r="P278" s="26">
        <v>23</v>
      </c>
      <c r="Q278" s="67">
        <v>23319.565217391304</v>
      </c>
      <c r="R278" s="69">
        <v>5.4117647058823527E-2</v>
      </c>
    </row>
    <row r="279" spans="2:18" x14ac:dyDescent="0.2">
      <c r="B279" s="20" t="s">
        <v>276</v>
      </c>
      <c r="C279" s="21" t="s">
        <v>1638</v>
      </c>
      <c r="D279" s="21" t="s">
        <v>2201</v>
      </c>
      <c r="E279" s="26">
        <v>5121760</v>
      </c>
      <c r="F279" s="26">
        <v>74</v>
      </c>
      <c r="G279" s="26">
        <v>69212.972972972973</v>
      </c>
      <c r="H279" s="112">
        <v>195</v>
      </c>
      <c r="I279" s="68">
        <v>2.6351351351351351</v>
      </c>
      <c r="J279" s="68">
        <v>0.37948717948717947</v>
      </c>
      <c r="K279" s="67">
        <v>26265.435897435898</v>
      </c>
      <c r="M279" s="20" t="s">
        <v>284</v>
      </c>
      <c r="N279" s="21" t="s">
        <v>1646</v>
      </c>
      <c r="O279" s="26">
        <v>1534950</v>
      </c>
      <c r="P279" s="26">
        <v>82</v>
      </c>
      <c r="Q279" s="67">
        <v>18718.90243902439</v>
      </c>
      <c r="R279" s="69">
        <v>0.13898305084745763</v>
      </c>
    </row>
    <row r="280" spans="2:18" x14ac:dyDescent="0.2">
      <c r="B280" s="20" t="s">
        <v>277</v>
      </c>
      <c r="C280" s="21" t="s">
        <v>1639</v>
      </c>
      <c r="D280" s="21" t="s">
        <v>2201</v>
      </c>
      <c r="E280" s="26">
        <v>6601575</v>
      </c>
      <c r="F280" s="26">
        <v>271</v>
      </c>
      <c r="G280" s="26">
        <v>24360.055350553506</v>
      </c>
      <c r="H280" s="112">
        <v>505</v>
      </c>
      <c r="I280" s="68">
        <v>1.8634686346863469</v>
      </c>
      <c r="J280" s="68">
        <v>0.53663366336633667</v>
      </c>
      <c r="K280" s="67">
        <v>13072.425742574258</v>
      </c>
      <c r="M280" s="20" t="s">
        <v>285</v>
      </c>
      <c r="N280" s="21" t="s">
        <v>1647</v>
      </c>
      <c r="O280" s="26">
        <v>140910</v>
      </c>
      <c r="P280" s="26">
        <v>9</v>
      </c>
      <c r="Q280" s="67">
        <v>15656.666666666666</v>
      </c>
      <c r="R280" s="69">
        <v>2.1176470588235293E-2</v>
      </c>
    </row>
    <row r="281" spans="2:18" x14ac:dyDescent="0.2">
      <c r="B281" s="20" t="s">
        <v>278</v>
      </c>
      <c r="C281" s="21" t="s">
        <v>1640</v>
      </c>
      <c r="D281" s="21" t="s">
        <v>2201</v>
      </c>
      <c r="E281" s="26">
        <v>3369355</v>
      </c>
      <c r="F281" s="26">
        <v>84</v>
      </c>
      <c r="G281" s="26">
        <v>40111.369047619046</v>
      </c>
      <c r="H281" s="112">
        <v>245</v>
      </c>
      <c r="I281" s="68">
        <v>2.9166666666666665</v>
      </c>
      <c r="J281" s="68">
        <v>0.34285714285714286</v>
      </c>
      <c r="K281" s="67">
        <v>13752.469387755102</v>
      </c>
      <c r="M281" s="20" t="s">
        <v>286</v>
      </c>
      <c r="N281" s="21" t="s">
        <v>1648</v>
      </c>
      <c r="O281" s="26">
        <v>145250</v>
      </c>
      <c r="P281" s="26">
        <v>3</v>
      </c>
      <c r="Q281" s="67">
        <v>48416.666666666664</v>
      </c>
      <c r="R281" s="69">
        <v>8.1081081081081086E-3</v>
      </c>
    </row>
    <row r="282" spans="2:18" x14ac:dyDescent="0.2">
      <c r="B282" s="20" t="s">
        <v>279</v>
      </c>
      <c r="C282" s="21" t="s">
        <v>1641</v>
      </c>
      <c r="D282" s="21" t="s">
        <v>2201</v>
      </c>
      <c r="E282" s="26">
        <v>4037635</v>
      </c>
      <c r="F282" s="26">
        <v>85</v>
      </c>
      <c r="G282" s="26">
        <v>47501.588235294119</v>
      </c>
      <c r="H282" s="112">
        <v>405</v>
      </c>
      <c r="I282" s="68">
        <v>4.7647058823529411</v>
      </c>
      <c r="J282" s="68">
        <v>0.20987654320987653</v>
      </c>
      <c r="K282" s="67">
        <v>9969.4691358024684</v>
      </c>
      <c r="M282" s="20" t="s">
        <v>287</v>
      </c>
      <c r="N282" s="21" t="s">
        <v>1649</v>
      </c>
      <c r="O282" s="26">
        <v>175450</v>
      </c>
      <c r="P282" s="26">
        <v>4</v>
      </c>
      <c r="Q282" s="67">
        <v>43862.5</v>
      </c>
      <c r="R282" s="69">
        <v>1.6E-2</v>
      </c>
    </row>
    <row r="283" spans="2:18" x14ac:dyDescent="0.2">
      <c r="B283" s="20" t="s">
        <v>280</v>
      </c>
      <c r="C283" s="21" t="s">
        <v>1642</v>
      </c>
      <c r="D283" s="21" t="s">
        <v>2201</v>
      </c>
      <c r="E283" s="26">
        <v>6248535</v>
      </c>
      <c r="F283" s="26">
        <v>179</v>
      </c>
      <c r="G283" s="26">
        <v>34908.016759776539</v>
      </c>
      <c r="H283" s="112">
        <v>555</v>
      </c>
      <c r="I283" s="68">
        <v>3.1005586592178771</v>
      </c>
      <c r="J283" s="68">
        <v>0.3225225225225225</v>
      </c>
      <c r="K283" s="67">
        <v>11258.621621621622</v>
      </c>
      <c r="M283" s="20" t="s">
        <v>288</v>
      </c>
      <c r="N283" s="21" t="s">
        <v>1650</v>
      </c>
      <c r="O283" s="26">
        <v>570625</v>
      </c>
      <c r="P283" s="26">
        <v>35</v>
      </c>
      <c r="Q283" s="67">
        <v>16303.571428571429</v>
      </c>
      <c r="R283" s="69">
        <v>7.7777777777777779E-2</v>
      </c>
    </row>
    <row r="284" spans="2:18" x14ac:dyDescent="0.2">
      <c r="B284" s="20" t="s">
        <v>281</v>
      </c>
      <c r="C284" s="21" t="s">
        <v>1643</v>
      </c>
      <c r="D284" s="21" t="s">
        <v>2201</v>
      </c>
      <c r="E284" s="26">
        <v>23289825</v>
      </c>
      <c r="F284" s="26">
        <v>387</v>
      </c>
      <c r="G284" s="26">
        <v>60180.426356589145</v>
      </c>
      <c r="H284" s="112">
        <v>470</v>
      </c>
      <c r="I284" s="68">
        <v>1.2144702842377262</v>
      </c>
      <c r="J284" s="68">
        <v>0.82340425531914896</v>
      </c>
      <c r="K284" s="67">
        <v>49552.819148936171</v>
      </c>
      <c r="M284" s="20" t="s">
        <v>289</v>
      </c>
      <c r="N284" s="21" t="s">
        <v>1651</v>
      </c>
      <c r="O284" s="26">
        <v>1473950</v>
      </c>
      <c r="P284" s="26">
        <v>128</v>
      </c>
      <c r="Q284" s="67">
        <v>11515.234375</v>
      </c>
      <c r="R284" s="69">
        <v>0.15421686746987953</v>
      </c>
    </row>
    <row r="285" spans="2:18" x14ac:dyDescent="0.2">
      <c r="B285" s="20" t="s">
        <v>282</v>
      </c>
      <c r="C285" s="21" t="s">
        <v>1644</v>
      </c>
      <c r="D285" s="21" t="s">
        <v>2201</v>
      </c>
      <c r="E285" s="26">
        <v>382725</v>
      </c>
      <c r="F285" s="26">
        <v>20</v>
      </c>
      <c r="G285" s="26">
        <v>19136.25</v>
      </c>
      <c r="H285" s="112">
        <v>285</v>
      </c>
      <c r="I285" s="68">
        <v>14.25</v>
      </c>
      <c r="J285" s="68">
        <v>7.0175438596491224E-2</v>
      </c>
      <c r="K285" s="67">
        <v>1342.8947368421052</v>
      </c>
      <c r="M285" s="20" t="s">
        <v>290</v>
      </c>
      <c r="N285" s="21" t="s">
        <v>1652</v>
      </c>
      <c r="O285" s="26">
        <v>430450</v>
      </c>
      <c r="P285" s="26">
        <v>11</v>
      </c>
      <c r="Q285" s="67">
        <v>39131.818181818184</v>
      </c>
      <c r="R285" s="69">
        <v>2.75E-2</v>
      </c>
    </row>
    <row r="286" spans="2:18" x14ac:dyDescent="0.2">
      <c r="B286" s="20" t="s">
        <v>283</v>
      </c>
      <c r="C286" s="21" t="s">
        <v>1645</v>
      </c>
      <c r="D286" s="21" t="s">
        <v>2201</v>
      </c>
      <c r="E286" s="26">
        <v>34785683</v>
      </c>
      <c r="F286" s="26">
        <v>339</v>
      </c>
      <c r="G286" s="26">
        <v>102612.63421828908</v>
      </c>
      <c r="H286" s="112">
        <v>425</v>
      </c>
      <c r="I286" s="68">
        <v>1.2536873156342183</v>
      </c>
      <c r="J286" s="68">
        <v>0.79764705882352938</v>
      </c>
      <c r="K286" s="67">
        <v>81848.665882352943</v>
      </c>
      <c r="M286" s="20" t="s">
        <v>291</v>
      </c>
      <c r="N286" s="21" t="s">
        <v>1653</v>
      </c>
      <c r="O286" s="26">
        <v>260100</v>
      </c>
      <c r="P286" s="26">
        <v>19</v>
      </c>
      <c r="Q286" s="67">
        <v>13689.473684210527</v>
      </c>
      <c r="R286" s="69">
        <v>3.0645161290322579E-2</v>
      </c>
    </row>
    <row r="287" spans="2:18" x14ac:dyDescent="0.2">
      <c r="B287" s="20" t="s">
        <v>284</v>
      </c>
      <c r="C287" s="21" t="s">
        <v>1646</v>
      </c>
      <c r="D287" s="21" t="s">
        <v>2201</v>
      </c>
      <c r="E287" s="26">
        <v>17918885</v>
      </c>
      <c r="F287" s="26">
        <v>391</v>
      </c>
      <c r="G287" s="26">
        <v>45828.35038363171</v>
      </c>
      <c r="H287" s="112">
        <v>590</v>
      </c>
      <c r="I287" s="68">
        <v>1.5089514066496164</v>
      </c>
      <c r="J287" s="68">
        <v>0.66271186440677965</v>
      </c>
      <c r="K287" s="67">
        <v>30370.991525423728</v>
      </c>
      <c r="M287" s="20" t="s">
        <v>292</v>
      </c>
      <c r="N287" s="21" t="s">
        <v>1654</v>
      </c>
      <c r="O287" s="26">
        <v>43050</v>
      </c>
      <c r="P287" s="26">
        <v>6</v>
      </c>
      <c r="Q287" s="67">
        <v>7175</v>
      </c>
      <c r="R287" s="69">
        <v>2.0689655172413793E-2</v>
      </c>
    </row>
    <row r="288" spans="2:18" x14ac:dyDescent="0.2">
      <c r="B288" s="20" t="s">
        <v>285</v>
      </c>
      <c r="C288" s="21" t="s">
        <v>1647</v>
      </c>
      <c r="D288" s="21" t="s">
        <v>2201</v>
      </c>
      <c r="E288" s="26">
        <v>16758620</v>
      </c>
      <c r="F288" s="26">
        <v>148</v>
      </c>
      <c r="G288" s="26">
        <v>113233.91891891892</v>
      </c>
      <c r="H288" s="112">
        <v>425</v>
      </c>
      <c r="I288" s="68">
        <v>2.8716216216216215</v>
      </c>
      <c r="J288" s="68">
        <v>0.34823529411764703</v>
      </c>
      <c r="K288" s="67">
        <v>39432.047058823533</v>
      </c>
      <c r="M288" s="20" t="s">
        <v>293</v>
      </c>
      <c r="N288" s="21" t="s">
        <v>1655</v>
      </c>
      <c r="O288" s="26">
        <v>12750</v>
      </c>
      <c r="P288" s="26">
        <v>1</v>
      </c>
      <c r="Q288" s="67">
        <v>12750</v>
      </c>
      <c r="R288" s="69">
        <v>5.4054054054054057E-3</v>
      </c>
    </row>
    <row r="289" spans="2:18" x14ac:dyDescent="0.2">
      <c r="B289" s="20" t="s">
        <v>286</v>
      </c>
      <c r="C289" s="21" t="s">
        <v>1648</v>
      </c>
      <c r="D289" s="21" t="s">
        <v>2201</v>
      </c>
      <c r="E289" s="26">
        <v>1374900</v>
      </c>
      <c r="F289" s="26">
        <v>50</v>
      </c>
      <c r="G289" s="26">
        <v>27498</v>
      </c>
      <c r="H289" s="112">
        <v>370</v>
      </c>
      <c r="I289" s="68">
        <v>7.4</v>
      </c>
      <c r="J289" s="68">
        <v>0.13513513513513514</v>
      </c>
      <c r="K289" s="67">
        <v>3715.9459459459458</v>
      </c>
      <c r="M289" s="20" t="s">
        <v>294</v>
      </c>
      <c r="N289" s="21" t="s">
        <v>1656</v>
      </c>
      <c r="O289" s="26">
        <v>514750</v>
      </c>
      <c r="P289" s="26">
        <v>42</v>
      </c>
      <c r="Q289" s="67">
        <v>12255.952380952382</v>
      </c>
      <c r="R289" s="69">
        <v>0.15272727272727274</v>
      </c>
    </row>
    <row r="290" spans="2:18" x14ac:dyDescent="0.2">
      <c r="B290" s="20" t="s">
        <v>287</v>
      </c>
      <c r="C290" s="21" t="s">
        <v>1649</v>
      </c>
      <c r="D290" s="21" t="s">
        <v>2201</v>
      </c>
      <c r="E290" s="26">
        <v>4082002</v>
      </c>
      <c r="F290" s="26">
        <v>124</v>
      </c>
      <c r="G290" s="26">
        <v>32919.370967741932</v>
      </c>
      <c r="H290" s="112">
        <v>250</v>
      </c>
      <c r="I290" s="68">
        <v>2.0161290322580645</v>
      </c>
      <c r="J290" s="68">
        <v>0.496</v>
      </c>
      <c r="K290" s="67">
        <v>16328.008</v>
      </c>
      <c r="M290" s="20" t="s">
        <v>295</v>
      </c>
      <c r="N290" s="21" t="s">
        <v>1657</v>
      </c>
      <c r="O290" s="26">
        <v>33800</v>
      </c>
      <c r="P290" s="26">
        <v>6</v>
      </c>
      <c r="Q290" s="67">
        <v>5633.333333333333</v>
      </c>
      <c r="R290" s="69">
        <v>1.6901408450704224E-2</v>
      </c>
    </row>
    <row r="291" spans="2:18" x14ac:dyDescent="0.2">
      <c r="B291" s="20" t="s">
        <v>288</v>
      </c>
      <c r="C291" s="21" t="s">
        <v>1650</v>
      </c>
      <c r="D291" s="21" t="s">
        <v>2201</v>
      </c>
      <c r="E291" s="26">
        <v>1947100</v>
      </c>
      <c r="F291" s="26">
        <v>71</v>
      </c>
      <c r="G291" s="26">
        <v>27423.943661971833</v>
      </c>
      <c r="H291" s="112">
        <v>450</v>
      </c>
      <c r="I291" s="68">
        <v>6.3380281690140849</v>
      </c>
      <c r="J291" s="68">
        <v>0.15777777777777777</v>
      </c>
      <c r="K291" s="67">
        <v>4326.8888888888887</v>
      </c>
      <c r="M291" s="20" t="s">
        <v>296</v>
      </c>
      <c r="N291" s="21" t="s">
        <v>1658</v>
      </c>
      <c r="O291" s="26">
        <v>610525</v>
      </c>
      <c r="P291" s="26">
        <v>58</v>
      </c>
      <c r="Q291" s="67">
        <v>10526.293103448275</v>
      </c>
      <c r="R291" s="69">
        <v>0.22745098039215686</v>
      </c>
    </row>
    <row r="292" spans="2:18" x14ac:dyDescent="0.2">
      <c r="B292" s="20" t="s">
        <v>289</v>
      </c>
      <c r="C292" s="21" t="s">
        <v>1651</v>
      </c>
      <c r="D292" s="21" t="s">
        <v>2201</v>
      </c>
      <c r="E292" s="26">
        <v>12451950</v>
      </c>
      <c r="F292" s="26">
        <v>422</v>
      </c>
      <c r="G292" s="26">
        <v>29506.990521327014</v>
      </c>
      <c r="H292" s="112">
        <v>830</v>
      </c>
      <c r="I292" s="68">
        <v>1.966824644549763</v>
      </c>
      <c r="J292" s="68">
        <v>0.50843373493975907</v>
      </c>
      <c r="K292" s="67">
        <v>15002.349397590362</v>
      </c>
      <c r="M292" s="20" t="s">
        <v>297</v>
      </c>
      <c r="N292" s="21" t="s">
        <v>1659</v>
      </c>
      <c r="O292" s="26">
        <v>1090000</v>
      </c>
      <c r="P292" s="26">
        <v>15</v>
      </c>
      <c r="Q292" s="67">
        <v>72666.666666666672</v>
      </c>
      <c r="R292" s="69">
        <v>3.2967032967032968E-2</v>
      </c>
    </row>
    <row r="293" spans="2:18" x14ac:dyDescent="0.2">
      <c r="B293" s="20" t="s">
        <v>290</v>
      </c>
      <c r="C293" s="21" t="s">
        <v>1652</v>
      </c>
      <c r="D293" s="21" t="s">
        <v>2201</v>
      </c>
      <c r="E293" s="26">
        <v>2570190</v>
      </c>
      <c r="F293" s="26">
        <v>123</v>
      </c>
      <c r="G293" s="26">
        <v>20895.853658536584</v>
      </c>
      <c r="H293" s="112">
        <v>400</v>
      </c>
      <c r="I293" s="68">
        <v>3.2520325203252032</v>
      </c>
      <c r="J293" s="68">
        <v>0.3075</v>
      </c>
      <c r="K293" s="67">
        <v>6425.4750000000004</v>
      </c>
      <c r="M293" s="20" t="s">
        <v>298</v>
      </c>
      <c r="N293" s="21" t="s">
        <v>1660</v>
      </c>
      <c r="O293" s="26">
        <v>1325600</v>
      </c>
      <c r="P293" s="26">
        <v>77</v>
      </c>
      <c r="Q293" s="67">
        <v>17215.584415584417</v>
      </c>
      <c r="R293" s="69">
        <v>8.0628272251308905E-2</v>
      </c>
    </row>
    <row r="294" spans="2:18" x14ac:dyDescent="0.2">
      <c r="B294" s="20" t="s">
        <v>291</v>
      </c>
      <c r="C294" s="21" t="s">
        <v>1653</v>
      </c>
      <c r="D294" s="21" t="s">
        <v>2201</v>
      </c>
      <c r="E294" s="26">
        <v>3367250</v>
      </c>
      <c r="F294" s="26">
        <v>179</v>
      </c>
      <c r="G294" s="26">
        <v>18811.45251396648</v>
      </c>
      <c r="H294" s="112">
        <v>620</v>
      </c>
      <c r="I294" s="68">
        <v>3.4636871508379889</v>
      </c>
      <c r="J294" s="68">
        <v>0.28870967741935483</v>
      </c>
      <c r="K294" s="67">
        <v>5431.0483870967746</v>
      </c>
      <c r="M294" s="20" t="s">
        <v>299</v>
      </c>
      <c r="N294" s="21" t="s">
        <v>1661</v>
      </c>
      <c r="O294" s="26">
        <v>1067760</v>
      </c>
      <c r="P294" s="26">
        <v>48</v>
      </c>
      <c r="Q294" s="67">
        <v>22245</v>
      </c>
      <c r="R294" s="69">
        <v>9.4117647058823528E-2</v>
      </c>
    </row>
    <row r="295" spans="2:18" x14ac:dyDescent="0.2">
      <c r="B295" s="20" t="s">
        <v>292</v>
      </c>
      <c r="C295" s="21" t="s">
        <v>1654</v>
      </c>
      <c r="D295" s="21" t="s">
        <v>2201</v>
      </c>
      <c r="E295" s="26">
        <v>2586300</v>
      </c>
      <c r="F295" s="26">
        <v>168</v>
      </c>
      <c r="G295" s="26">
        <v>15394.642857142857</v>
      </c>
      <c r="H295" s="112">
        <v>290</v>
      </c>
      <c r="I295" s="68">
        <v>1.7261904761904763</v>
      </c>
      <c r="J295" s="68">
        <v>0.57931034482758625</v>
      </c>
      <c r="K295" s="67">
        <v>8918.2758620689656</v>
      </c>
      <c r="M295" s="20" t="s">
        <v>301</v>
      </c>
      <c r="N295" s="21" t="s">
        <v>1663</v>
      </c>
      <c r="O295" s="26">
        <v>231950</v>
      </c>
      <c r="P295" s="26">
        <v>8</v>
      </c>
      <c r="Q295" s="67">
        <v>28993.75</v>
      </c>
      <c r="R295" s="69">
        <v>2.2857142857142857E-2</v>
      </c>
    </row>
    <row r="296" spans="2:18" x14ac:dyDescent="0.2">
      <c r="B296" s="20" t="s">
        <v>293</v>
      </c>
      <c r="C296" s="21" t="s">
        <v>1655</v>
      </c>
      <c r="D296" s="21" t="s">
        <v>2201</v>
      </c>
      <c r="E296" s="26">
        <v>1790790</v>
      </c>
      <c r="F296" s="26">
        <v>51</v>
      </c>
      <c r="G296" s="26">
        <v>35113.529411764706</v>
      </c>
      <c r="H296" s="112">
        <v>185</v>
      </c>
      <c r="I296" s="68">
        <v>3.6274509803921569</v>
      </c>
      <c r="J296" s="68">
        <v>0.27567567567567569</v>
      </c>
      <c r="K296" s="67">
        <v>9679.9459459459467</v>
      </c>
      <c r="M296" s="20" t="s">
        <v>302</v>
      </c>
      <c r="N296" s="21" t="s">
        <v>1664</v>
      </c>
      <c r="O296" s="26">
        <v>432580</v>
      </c>
      <c r="P296" s="26">
        <v>67</v>
      </c>
      <c r="Q296" s="67">
        <v>6456.4179104477616</v>
      </c>
      <c r="R296" s="69">
        <v>0.14105263157894737</v>
      </c>
    </row>
    <row r="297" spans="2:18" x14ac:dyDescent="0.2">
      <c r="B297" s="20" t="s">
        <v>294</v>
      </c>
      <c r="C297" s="21" t="s">
        <v>1656</v>
      </c>
      <c r="D297" s="21" t="s">
        <v>2201</v>
      </c>
      <c r="E297" s="26">
        <v>3420800</v>
      </c>
      <c r="F297" s="26">
        <v>158</v>
      </c>
      <c r="G297" s="26">
        <v>21650.632911392404</v>
      </c>
      <c r="H297" s="112">
        <v>275</v>
      </c>
      <c r="I297" s="68">
        <v>1.740506329113924</v>
      </c>
      <c r="J297" s="68">
        <v>0.57454545454545458</v>
      </c>
      <c r="K297" s="67">
        <v>12439.272727272728</v>
      </c>
      <c r="M297" s="20" t="s">
        <v>303</v>
      </c>
      <c r="N297" s="21" t="s">
        <v>1665</v>
      </c>
      <c r="O297" s="26">
        <v>8200</v>
      </c>
      <c r="P297" s="26">
        <v>2</v>
      </c>
      <c r="Q297" s="67">
        <v>4100</v>
      </c>
      <c r="R297" s="69">
        <v>5.9701492537313433E-3</v>
      </c>
    </row>
    <row r="298" spans="2:18" x14ac:dyDescent="0.2">
      <c r="B298" s="20" t="s">
        <v>295</v>
      </c>
      <c r="C298" s="21" t="s">
        <v>1657</v>
      </c>
      <c r="D298" s="21" t="s">
        <v>2201</v>
      </c>
      <c r="E298" s="26">
        <v>2393520</v>
      </c>
      <c r="F298" s="26">
        <v>41</v>
      </c>
      <c r="G298" s="26">
        <v>58378.536585365851</v>
      </c>
      <c r="H298" s="112">
        <v>355</v>
      </c>
      <c r="I298" s="68">
        <v>8.6585365853658534</v>
      </c>
      <c r="J298" s="68">
        <v>0.11549295774647887</v>
      </c>
      <c r="K298" s="67">
        <v>6742.3098591549297</v>
      </c>
      <c r="M298" s="20" t="s">
        <v>304</v>
      </c>
      <c r="N298" s="21" t="s">
        <v>1666</v>
      </c>
      <c r="O298" s="26">
        <v>219640</v>
      </c>
      <c r="P298" s="26">
        <v>17</v>
      </c>
      <c r="Q298" s="67">
        <v>12920</v>
      </c>
      <c r="R298" s="69">
        <v>3.1775700934579439E-2</v>
      </c>
    </row>
    <row r="299" spans="2:18" x14ac:dyDescent="0.2">
      <c r="B299" s="20" t="s">
        <v>296</v>
      </c>
      <c r="C299" s="21" t="s">
        <v>1658</v>
      </c>
      <c r="D299" s="21" t="s">
        <v>2201</v>
      </c>
      <c r="E299" s="26">
        <v>2381025</v>
      </c>
      <c r="F299" s="26">
        <v>122</v>
      </c>
      <c r="G299" s="26">
        <v>19516.598360655738</v>
      </c>
      <c r="H299" s="112">
        <v>255</v>
      </c>
      <c r="I299" s="68">
        <v>2.0901639344262297</v>
      </c>
      <c r="J299" s="68">
        <v>0.47843137254901963</v>
      </c>
      <c r="K299" s="67">
        <v>9337.3529411764703</v>
      </c>
      <c r="M299" s="20" t="s">
        <v>305</v>
      </c>
      <c r="N299" s="21" t="s">
        <v>1668</v>
      </c>
      <c r="O299" s="26">
        <v>53450</v>
      </c>
      <c r="P299" s="26">
        <v>3</v>
      </c>
      <c r="Q299" s="67">
        <v>17816.666666666668</v>
      </c>
      <c r="R299" s="69">
        <v>0.03</v>
      </c>
    </row>
    <row r="300" spans="2:18" x14ac:dyDescent="0.2">
      <c r="B300" s="20" t="s">
        <v>297</v>
      </c>
      <c r="C300" s="21" t="s">
        <v>1659</v>
      </c>
      <c r="D300" s="21" t="s">
        <v>2201</v>
      </c>
      <c r="E300" s="26">
        <v>2061650</v>
      </c>
      <c r="F300" s="26">
        <v>69</v>
      </c>
      <c r="G300" s="26">
        <v>29878.985507246376</v>
      </c>
      <c r="H300" s="112">
        <v>455</v>
      </c>
      <c r="I300" s="68">
        <v>6.5942028985507246</v>
      </c>
      <c r="J300" s="68">
        <v>0.15164835164835164</v>
      </c>
      <c r="K300" s="67">
        <v>4531.0989010989015</v>
      </c>
      <c r="M300" s="20" t="s">
        <v>306</v>
      </c>
      <c r="N300" s="21" t="s">
        <v>1669</v>
      </c>
      <c r="O300" s="26">
        <v>168030</v>
      </c>
      <c r="P300" s="26">
        <v>22</v>
      </c>
      <c r="Q300" s="67">
        <v>7637.727272727273</v>
      </c>
      <c r="R300" s="69">
        <v>4.2718446601941747E-2</v>
      </c>
    </row>
    <row r="301" spans="2:18" x14ac:dyDescent="0.2">
      <c r="B301" s="20" t="s">
        <v>298</v>
      </c>
      <c r="C301" s="21" t="s">
        <v>1660</v>
      </c>
      <c r="D301" s="21" t="s">
        <v>2201</v>
      </c>
      <c r="E301" s="26">
        <v>7135970</v>
      </c>
      <c r="F301" s="26">
        <v>320</v>
      </c>
      <c r="G301" s="26">
        <v>22299.90625</v>
      </c>
      <c r="H301" s="112">
        <v>955</v>
      </c>
      <c r="I301" s="68">
        <v>2.984375</v>
      </c>
      <c r="J301" s="68">
        <v>0.33507853403141363</v>
      </c>
      <c r="K301" s="67">
        <v>7472.219895287958</v>
      </c>
      <c r="M301" s="20" t="s">
        <v>307</v>
      </c>
      <c r="N301" s="21" t="s">
        <v>1670</v>
      </c>
      <c r="O301" s="26">
        <v>28025</v>
      </c>
      <c r="P301" s="26">
        <v>3</v>
      </c>
      <c r="Q301" s="67">
        <v>9341.6666666666661</v>
      </c>
      <c r="R301" s="69">
        <v>1.2244897959183673E-2</v>
      </c>
    </row>
    <row r="302" spans="2:18" x14ac:dyDescent="0.2">
      <c r="B302" s="20" t="s">
        <v>299</v>
      </c>
      <c r="C302" s="21" t="s">
        <v>1661</v>
      </c>
      <c r="D302" s="21" t="s">
        <v>2201</v>
      </c>
      <c r="E302" s="26">
        <v>27328515</v>
      </c>
      <c r="F302" s="26">
        <v>556</v>
      </c>
      <c r="G302" s="26">
        <v>49152.005395683453</v>
      </c>
      <c r="H302" s="112">
        <v>510</v>
      </c>
      <c r="I302" s="68">
        <v>0.91726618705035967</v>
      </c>
      <c r="J302" s="68">
        <v>1.0901960784313725</v>
      </c>
      <c r="K302" s="67">
        <v>53585.323529411762</v>
      </c>
      <c r="M302" s="20" t="s">
        <v>308</v>
      </c>
      <c r="N302" s="21" t="s">
        <v>1671</v>
      </c>
      <c r="O302" s="26">
        <v>3384705</v>
      </c>
      <c r="P302" s="26">
        <v>259</v>
      </c>
      <c r="Q302" s="67">
        <v>13068.359073359074</v>
      </c>
      <c r="R302" s="69">
        <v>0.22521739130434781</v>
      </c>
    </row>
    <row r="303" spans="2:18" x14ac:dyDescent="0.2">
      <c r="B303" s="20" t="s">
        <v>300</v>
      </c>
      <c r="C303" s="21" t="s">
        <v>1662</v>
      </c>
      <c r="D303" s="21" t="s">
        <v>2201</v>
      </c>
      <c r="E303" s="26">
        <v>773900</v>
      </c>
      <c r="F303" s="26">
        <v>73</v>
      </c>
      <c r="G303" s="26">
        <v>10601.369863013699</v>
      </c>
      <c r="H303" s="112">
        <v>235</v>
      </c>
      <c r="I303" s="68">
        <v>3.2191780821917808</v>
      </c>
      <c r="J303" s="68">
        <v>0.31063829787234043</v>
      </c>
      <c r="K303" s="67">
        <v>3293.1914893617022</v>
      </c>
      <c r="M303" s="20" t="s">
        <v>309</v>
      </c>
      <c r="N303" s="21" t="s">
        <v>1672</v>
      </c>
      <c r="O303" s="26">
        <v>202275</v>
      </c>
      <c r="P303" s="26">
        <v>34</v>
      </c>
      <c r="Q303" s="67">
        <v>5949.2647058823532</v>
      </c>
      <c r="R303" s="69">
        <v>0.17894736842105263</v>
      </c>
    </row>
    <row r="304" spans="2:18" x14ac:dyDescent="0.2">
      <c r="B304" s="20" t="s">
        <v>301</v>
      </c>
      <c r="C304" s="21" t="s">
        <v>1663</v>
      </c>
      <c r="D304" s="21" t="s">
        <v>2201</v>
      </c>
      <c r="E304" s="26">
        <v>2317810</v>
      </c>
      <c r="F304" s="26">
        <v>88</v>
      </c>
      <c r="G304" s="26">
        <v>26338.75</v>
      </c>
      <c r="H304" s="112">
        <v>350</v>
      </c>
      <c r="I304" s="68">
        <v>3.9772727272727271</v>
      </c>
      <c r="J304" s="68">
        <v>0.25142857142857145</v>
      </c>
      <c r="K304" s="67">
        <v>6622.3142857142857</v>
      </c>
      <c r="M304" s="20" t="s">
        <v>310</v>
      </c>
      <c r="N304" s="21" t="s">
        <v>1673</v>
      </c>
      <c r="O304" s="26">
        <v>79950</v>
      </c>
      <c r="P304" s="26">
        <v>8</v>
      </c>
      <c r="Q304" s="67">
        <v>9993.75</v>
      </c>
      <c r="R304" s="69">
        <v>2.4242424242424242E-2</v>
      </c>
    </row>
    <row r="305" spans="2:18" x14ac:dyDescent="0.2">
      <c r="B305" s="20" t="s">
        <v>302</v>
      </c>
      <c r="C305" s="21" t="s">
        <v>1664</v>
      </c>
      <c r="D305" s="21" t="s">
        <v>2201</v>
      </c>
      <c r="E305" s="26">
        <v>17254445</v>
      </c>
      <c r="F305" s="26">
        <v>534</v>
      </c>
      <c r="G305" s="26">
        <v>32311.694756554309</v>
      </c>
      <c r="H305" s="112">
        <v>475</v>
      </c>
      <c r="I305" s="68">
        <v>0.88951310861423216</v>
      </c>
      <c r="J305" s="68">
        <v>1.1242105263157895</v>
      </c>
      <c r="K305" s="67">
        <v>36325.14736842105</v>
      </c>
      <c r="M305" s="20" t="s">
        <v>311</v>
      </c>
      <c r="N305" s="21" t="s">
        <v>1674</v>
      </c>
      <c r="O305" s="26">
        <v>12875</v>
      </c>
      <c r="P305" s="26">
        <v>2</v>
      </c>
      <c r="Q305" s="67">
        <v>6437.5</v>
      </c>
      <c r="R305" s="69">
        <v>7.2727272727272727E-3</v>
      </c>
    </row>
    <row r="306" spans="2:18" x14ac:dyDescent="0.2">
      <c r="B306" s="20" t="s">
        <v>303</v>
      </c>
      <c r="C306" s="21" t="s">
        <v>1665</v>
      </c>
      <c r="D306" s="21" t="s">
        <v>2201</v>
      </c>
      <c r="E306" s="26">
        <v>2660800</v>
      </c>
      <c r="F306" s="26">
        <v>101</v>
      </c>
      <c r="G306" s="26">
        <v>26344.554455445545</v>
      </c>
      <c r="H306" s="112">
        <v>335</v>
      </c>
      <c r="I306" s="68">
        <v>3.3168316831683167</v>
      </c>
      <c r="J306" s="68">
        <v>0.30149253731343284</v>
      </c>
      <c r="K306" s="67">
        <v>7942.686567164179</v>
      </c>
      <c r="M306" s="20" t="s">
        <v>312</v>
      </c>
      <c r="N306" s="21" t="s">
        <v>1675</v>
      </c>
      <c r="O306" s="26">
        <v>23000</v>
      </c>
      <c r="P306" s="26">
        <v>1</v>
      </c>
      <c r="Q306" s="67">
        <v>23000</v>
      </c>
      <c r="R306" s="69">
        <v>5.4054054054054057E-3</v>
      </c>
    </row>
    <row r="307" spans="2:18" x14ac:dyDescent="0.2">
      <c r="B307" s="20" t="s">
        <v>304</v>
      </c>
      <c r="C307" s="21" t="s">
        <v>1666</v>
      </c>
      <c r="D307" s="21" t="s">
        <v>2201</v>
      </c>
      <c r="E307" s="26">
        <v>3862740</v>
      </c>
      <c r="F307" s="26">
        <v>193</v>
      </c>
      <c r="G307" s="26">
        <v>20014.19689119171</v>
      </c>
      <c r="H307" s="112">
        <v>535</v>
      </c>
      <c r="I307" s="68">
        <v>2.7720207253886011</v>
      </c>
      <c r="J307" s="68">
        <v>0.36074766355140186</v>
      </c>
      <c r="K307" s="67">
        <v>7220.0747663551401</v>
      </c>
      <c r="M307" s="20" t="s">
        <v>314</v>
      </c>
      <c r="N307" s="21" t="s">
        <v>1677</v>
      </c>
      <c r="O307" s="26">
        <v>2191140</v>
      </c>
      <c r="P307" s="26">
        <v>21</v>
      </c>
      <c r="Q307" s="67">
        <v>104340</v>
      </c>
      <c r="R307" s="69">
        <v>5.4545454545454543E-2</v>
      </c>
    </row>
    <row r="308" spans="2:18" x14ac:dyDescent="0.2">
      <c r="B308" s="20" t="s">
        <v>305</v>
      </c>
      <c r="C308" s="21" t="s">
        <v>1668</v>
      </c>
      <c r="D308" s="21" t="s">
        <v>2202</v>
      </c>
      <c r="E308" s="26">
        <v>456625</v>
      </c>
      <c r="F308" s="26">
        <v>23</v>
      </c>
      <c r="G308" s="26">
        <v>19853.260869565216</v>
      </c>
      <c r="H308" s="112">
        <v>100</v>
      </c>
      <c r="I308" s="68">
        <v>4.3478260869565215</v>
      </c>
      <c r="J308" s="68">
        <v>0.23</v>
      </c>
      <c r="K308" s="67">
        <v>4566.25</v>
      </c>
      <c r="M308" s="20" t="s">
        <v>315</v>
      </c>
      <c r="N308" s="21" t="s">
        <v>1678</v>
      </c>
      <c r="O308" s="26">
        <v>33775</v>
      </c>
      <c r="P308" s="26">
        <v>4</v>
      </c>
      <c r="Q308" s="67">
        <v>8443.75</v>
      </c>
      <c r="R308" s="69">
        <v>1.6666666666666666E-2</v>
      </c>
    </row>
    <row r="309" spans="2:18" x14ac:dyDescent="0.2">
      <c r="B309" s="20" t="s">
        <v>306</v>
      </c>
      <c r="C309" s="21" t="s">
        <v>1669</v>
      </c>
      <c r="D309" s="21" t="s">
        <v>2202</v>
      </c>
      <c r="E309" s="26">
        <v>15453190</v>
      </c>
      <c r="F309" s="26">
        <v>169</v>
      </c>
      <c r="G309" s="26">
        <v>91438.994082840232</v>
      </c>
      <c r="H309" s="112">
        <v>515</v>
      </c>
      <c r="I309" s="68">
        <v>3.0473372781065087</v>
      </c>
      <c r="J309" s="68">
        <v>0.32815533980582523</v>
      </c>
      <c r="K309" s="67">
        <v>30006.194174757282</v>
      </c>
      <c r="M309" s="20" t="s">
        <v>316</v>
      </c>
      <c r="N309" s="21" t="s">
        <v>1679</v>
      </c>
      <c r="O309" s="26">
        <v>31050</v>
      </c>
      <c r="P309" s="26">
        <v>4</v>
      </c>
      <c r="Q309" s="67">
        <v>7762.5</v>
      </c>
      <c r="R309" s="69">
        <v>1.5686274509803921E-2</v>
      </c>
    </row>
    <row r="310" spans="2:18" x14ac:dyDescent="0.2">
      <c r="B310" s="20" t="s">
        <v>307</v>
      </c>
      <c r="C310" s="21" t="s">
        <v>1670</v>
      </c>
      <c r="D310" s="21" t="s">
        <v>2202</v>
      </c>
      <c r="E310" s="26">
        <v>4007065</v>
      </c>
      <c r="F310" s="26">
        <v>88</v>
      </c>
      <c r="G310" s="26">
        <v>45534.829545454544</v>
      </c>
      <c r="H310" s="112">
        <v>245</v>
      </c>
      <c r="I310" s="68">
        <v>2.7840909090909092</v>
      </c>
      <c r="J310" s="68">
        <v>0.35918367346938773</v>
      </c>
      <c r="K310" s="67">
        <v>16355.367346938776</v>
      </c>
      <c r="M310" s="20" t="s">
        <v>317</v>
      </c>
      <c r="N310" s="21" t="s">
        <v>1680</v>
      </c>
      <c r="O310" s="26">
        <v>14000</v>
      </c>
      <c r="P310" s="26">
        <v>3</v>
      </c>
      <c r="Q310" s="67">
        <v>4666.666666666667</v>
      </c>
      <c r="R310" s="69">
        <v>2.0689655172413793E-2</v>
      </c>
    </row>
    <row r="311" spans="2:18" x14ac:dyDescent="0.2">
      <c r="B311" s="20" t="s">
        <v>308</v>
      </c>
      <c r="C311" s="21" t="s">
        <v>1671</v>
      </c>
      <c r="D311" s="21" t="s">
        <v>2202</v>
      </c>
      <c r="E311" s="26">
        <v>34323582</v>
      </c>
      <c r="F311" s="26">
        <v>1017</v>
      </c>
      <c r="G311" s="26">
        <v>33749.834808259584</v>
      </c>
      <c r="H311" s="112">
        <v>1150</v>
      </c>
      <c r="I311" s="68">
        <v>1.1307767944936087</v>
      </c>
      <c r="J311" s="68">
        <v>0.8843478260869565</v>
      </c>
      <c r="K311" s="67">
        <v>29846.59304347826</v>
      </c>
      <c r="M311" s="20" t="s">
        <v>318</v>
      </c>
      <c r="N311" s="21" t="s">
        <v>1681</v>
      </c>
      <c r="O311" s="26">
        <v>40325</v>
      </c>
      <c r="P311" s="26">
        <v>5</v>
      </c>
      <c r="Q311" s="67">
        <v>8065</v>
      </c>
      <c r="R311" s="69">
        <v>1.5625E-2</v>
      </c>
    </row>
    <row r="312" spans="2:18" x14ac:dyDescent="0.2">
      <c r="B312" s="20" t="s">
        <v>309</v>
      </c>
      <c r="C312" s="21" t="s">
        <v>1672</v>
      </c>
      <c r="D312" s="21" t="s">
        <v>2202</v>
      </c>
      <c r="E312" s="26">
        <v>719700</v>
      </c>
      <c r="F312" s="26">
        <v>77</v>
      </c>
      <c r="G312" s="26">
        <v>9346.7532467532474</v>
      </c>
      <c r="H312" s="112">
        <v>190</v>
      </c>
      <c r="I312" s="68">
        <v>2.4675324675324677</v>
      </c>
      <c r="J312" s="68">
        <v>0.40526315789473683</v>
      </c>
      <c r="K312" s="67">
        <v>3787.8947368421054</v>
      </c>
      <c r="M312" s="20" t="s">
        <v>319</v>
      </c>
      <c r="N312" s="21" t="s">
        <v>1682</v>
      </c>
      <c r="O312" s="26">
        <v>10775</v>
      </c>
      <c r="P312" s="26">
        <v>3</v>
      </c>
      <c r="Q312" s="67">
        <v>3591.6666666666665</v>
      </c>
      <c r="R312" s="69">
        <v>1.8181818181818181E-2</v>
      </c>
    </row>
    <row r="313" spans="2:18" x14ac:dyDescent="0.2">
      <c r="B313" s="20" t="s">
        <v>310</v>
      </c>
      <c r="C313" s="21" t="s">
        <v>1673</v>
      </c>
      <c r="D313" s="21" t="s">
        <v>2202</v>
      </c>
      <c r="E313" s="26">
        <v>5367250</v>
      </c>
      <c r="F313" s="26">
        <v>247</v>
      </c>
      <c r="G313" s="26">
        <v>21729.757085020243</v>
      </c>
      <c r="H313" s="112">
        <v>330</v>
      </c>
      <c r="I313" s="68">
        <v>1.3360323886639676</v>
      </c>
      <c r="J313" s="68">
        <v>0.74848484848484853</v>
      </c>
      <c r="K313" s="67">
        <v>16264.39393939394</v>
      </c>
      <c r="M313" s="20" t="s">
        <v>320</v>
      </c>
      <c r="N313" s="21" t="s">
        <v>1683</v>
      </c>
      <c r="O313" s="26">
        <v>45900</v>
      </c>
      <c r="P313" s="26">
        <v>2</v>
      </c>
      <c r="Q313" s="67">
        <v>22950</v>
      </c>
      <c r="R313" s="69">
        <v>8.0000000000000002E-3</v>
      </c>
    </row>
    <row r="314" spans="2:18" x14ac:dyDescent="0.2">
      <c r="B314" s="20" t="s">
        <v>311</v>
      </c>
      <c r="C314" s="21" t="s">
        <v>1674</v>
      </c>
      <c r="D314" s="21" t="s">
        <v>2202</v>
      </c>
      <c r="E314" s="26">
        <v>2087775</v>
      </c>
      <c r="F314" s="26">
        <v>81</v>
      </c>
      <c r="G314" s="26">
        <v>25775</v>
      </c>
      <c r="H314" s="112">
        <v>275</v>
      </c>
      <c r="I314" s="68">
        <v>3.3950617283950617</v>
      </c>
      <c r="J314" s="68">
        <v>0.29454545454545455</v>
      </c>
      <c r="K314" s="67">
        <v>7591.909090909091</v>
      </c>
      <c r="M314" s="20" t="s">
        <v>321</v>
      </c>
      <c r="N314" s="21" t="s">
        <v>1684</v>
      </c>
      <c r="O314" s="26">
        <v>23750</v>
      </c>
      <c r="P314" s="26">
        <v>4</v>
      </c>
      <c r="Q314" s="67">
        <v>5937.5</v>
      </c>
      <c r="R314" s="69">
        <v>1.7391304347826087E-2</v>
      </c>
    </row>
    <row r="315" spans="2:18" x14ac:dyDescent="0.2">
      <c r="B315" s="20" t="s">
        <v>312</v>
      </c>
      <c r="C315" s="21" t="s">
        <v>1675</v>
      </c>
      <c r="D315" s="21" t="s">
        <v>2202</v>
      </c>
      <c r="E315" s="26">
        <v>665800</v>
      </c>
      <c r="F315" s="26">
        <v>33</v>
      </c>
      <c r="G315" s="26">
        <v>20175.757575757576</v>
      </c>
      <c r="H315" s="112">
        <v>185</v>
      </c>
      <c r="I315" s="68">
        <v>5.6060606060606064</v>
      </c>
      <c r="J315" s="68">
        <v>0.17837837837837839</v>
      </c>
      <c r="K315" s="67">
        <v>3598.9189189189187</v>
      </c>
      <c r="M315" s="20" t="s">
        <v>322</v>
      </c>
      <c r="N315" s="21" t="s">
        <v>1685</v>
      </c>
      <c r="O315" s="26">
        <v>286525</v>
      </c>
      <c r="P315" s="26">
        <v>26</v>
      </c>
      <c r="Q315" s="67">
        <v>11020.192307692309</v>
      </c>
      <c r="R315" s="69">
        <v>6.5000000000000002E-2</v>
      </c>
    </row>
    <row r="316" spans="2:18" x14ac:dyDescent="0.2">
      <c r="B316" s="20" t="s">
        <v>313</v>
      </c>
      <c r="C316" s="21" t="s">
        <v>1676</v>
      </c>
      <c r="D316" s="21" t="s">
        <v>2202</v>
      </c>
      <c r="E316" s="26">
        <v>1649950</v>
      </c>
      <c r="F316" s="26">
        <v>38</v>
      </c>
      <c r="G316" s="26">
        <v>43419.73684210526</v>
      </c>
      <c r="H316" s="112">
        <v>110</v>
      </c>
      <c r="I316" s="68">
        <v>2.8947368421052633</v>
      </c>
      <c r="J316" s="68">
        <v>0.34545454545454546</v>
      </c>
      <c r="K316" s="67">
        <v>14999.545454545454</v>
      </c>
      <c r="M316" s="20" t="s">
        <v>323</v>
      </c>
      <c r="N316" s="21" t="s">
        <v>1686</v>
      </c>
      <c r="O316" s="26">
        <v>41800</v>
      </c>
      <c r="P316" s="26">
        <v>5</v>
      </c>
      <c r="Q316" s="67">
        <v>8360</v>
      </c>
      <c r="R316" s="69">
        <v>2.4390243902439025E-2</v>
      </c>
    </row>
    <row r="317" spans="2:18" x14ac:dyDescent="0.2">
      <c r="B317" s="20" t="s">
        <v>314</v>
      </c>
      <c r="C317" s="21" t="s">
        <v>1677</v>
      </c>
      <c r="D317" s="21" t="s">
        <v>2202</v>
      </c>
      <c r="E317" s="26">
        <v>7961290</v>
      </c>
      <c r="F317" s="26">
        <v>216</v>
      </c>
      <c r="G317" s="26">
        <v>36857.824074074073</v>
      </c>
      <c r="H317" s="112">
        <v>385</v>
      </c>
      <c r="I317" s="68">
        <v>1.7824074074074074</v>
      </c>
      <c r="J317" s="68">
        <v>0.561038961038961</v>
      </c>
      <c r="K317" s="67">
        <v>20678.675324675325</v>
      </c>
      <c r="M317" s="20" t="s">
        <v>325</v>
      </c>
      <c r="N317" s="21" t="s">
        <v>1688</v>
      </c>
      <c r="O317" s="26">
        <v>96100</v>
      </c>
      <c r="P317" s="26">
        <v>6</v>
      </c>
      <c r="Q317" s="67">
        <v>16016.666666666666</v>
      </c>
      <c r="R317" s="69">
        <v>2.6666666666666668E-2</v>
      </c>
    </row>
    <row r="318" spans="2:18" x14ac:dyDescent="0.2">
      <c r="B318" s="20" t="s">
        <v>315</v>
      </c>
      <c r="C318" s="21" t="s">
        <v>1678</v>
      </c>
      <c r="D318" s="21" t="s">
        <v>2202</v>
      </c>
      <c r="E318" s="26">
        <v>1469600</v>
      </c>
      <c r="F318" s="26">
        <v>92</v>
      </c>
      <c r="G318" s="26">
        <v>15973.91304347826</v>
      </c>
      <c r="H318" s="112">
        <v>240</v>
      </c>
      <c r="I318" s="68">
        <v>2.6086956521739131</v>
      </c>
      <c r="J318" s="68">
        <v>0.38333333333333336</v>
      </c>
      <c r="K318" s="67">
        <v>6123.333333333333</v>
      </c>
      <c r="M318" s="20" t="s">
        <v>326</v>
      </c>
      <c r="N318" s="21" t="s">
        <v>1689</v>
      </c>
      <c r="O318" s="26">
        <v>293150</v>
      </c>
      <c r="P318" s="26">
        <v>30</v>
      </c>
      <c r="Q318" s="67">
        <v>9771.6666666666661</v>
      </c>
      <c r="R318" s="69">
        <v>6.4516129032258063E-2</v>
      </c>
    </row>
    <row r="319" spans="2:18" x14ac:dyDescent="0.2">
      <c r="B319" s="20" t="s">
        <v>316</v>
      </c>
      <c r="C319" s="21" t="s">
        <v>1679</v>
      </c>
      <c r="D319" s="21" t="s">
        <v>2202</v>
      </c>
      <c r="E319" s="26">
        <v>1049600</v>
      </c>
      <c r="F319" s="26">
        <v>52</v>
      </c>
      <c r="G319" s="26">
        <v>20184.615384615383</v>
      </c>
      <c r="H319" s="112">
        <v>255</v>
      </c>
      <c r="I319" s="68">
        <v>4.9038461538461542</v>
      </c>
      <c r="J319" s="68">
        <v>0.20392156862745098</v>
      </c>
      <c r="K319" s="67">
        <v>4116.0784313725489</v>
      </c>
      <c r="M319" s="20" t="s">
        <v>327</v>
      </c>
      <c r="N319" s="21" t="s">
        <v>1690</v>
      </c>
      <c r="O319" s="26">
        <v>466550</v>
      </c>
      <c r="P319" s="26">
        <v>25</v>
      </c>
      <c r="Q319" s="67">
        <v>18662</v>
      </c>
      <c r="R319" s="69">
        <v>5.6179775280898875E-2</v>
      </c>
    </row>
    <row r="320" spans="2:18" x14ac:dyDescent="0.2">
      <c r="B320" s="20" t="s">
        <v>317</v>
      </c>
      <c r="C320" s="21" t="s">
        <v>1680</v>
      </c>
      <c r="D320" s="21" t="s">
        <v>2202</v>
      </c>
      <c r="E320" s="26">
        <v>3158605</v>
      </c>
      <c r="F320" s="26">
        <v>32</v>
      </c>
      <c r="G320" s="26">
        <v>98706.40625</v>
      </c>
      <c r="H320" s="112">
        <v>145</v>
      </c>
      <c r="I320" s="68">
        <v>4.53125</v>
      </c>
      <c r="J320" s="68">
        <v>0.22068965517241379</v>
      </c>
      <c r="K320" s="67">
        <v>21783.482758620688</v>
      </c>
      <c r="M320" s="20" t="s">
        <v>329</v>
      </c>
      <c r="N320" s="21" t="s">
        <v>1692</v>
      </c>
      <c r="O320" s="26">
        <v>82800</v>
      </c>
      <c r="P320" s="26">
        <v>8</v>
      </c>
      <c r="Q320" s="67">
        <v>10350</v>
      </c>
      <c r="R320" s="69">
        <v>0.04</v>
      </c>
    </row>
    <row r="321" spans="2:18" x14ac:dyDescent="0.2">
      <c r="B321" s="20" t="s">
        <v>318</v>
      </c>
      <c r="C321" s="21" t="s">
        <v>1681</v>
      </c>
      <c r="D321" s="21" t="s">
        <v>2202</v>
      </c>
      <c r="E321" s="26">
        <v>849300</v>
      </c>
      <c r="F321" s="26">
        <v>56</v>
      </c>
      <c r="G321" s="26">
        <v>15166.071428571429</v>
      </c>
      <c r="H321" s="112">
        <v>320</v>
      </c>
      <c r="I321" s="68">
        <v>5.7142857142857144</v>
      </c>
      <c r="J321" s="68">
        <v>0.17499999999999999</v>
      </c>
      <c r="K321" s="67">
        <v>2654.0625</v>
      </c>
      <c r="M321" s="20" t="s">
        <v>330</v>
      </c>
      <c r="N321" s="21" t="s">
        <v>1693</v>
      </c>
      <c r="O321" s="26">
        <v>46500</v>
      </c>
      <c r="P321" s="26">
        <v>2</v>
      </c>
      <c r="Q321" s="67">
        <v>23250</v>
      </c>
      <c r="R321" s="69">
        <v>8.5106382978723406E-3</v>
      </c>
    </row>
    <row r="322" spans="2:18" x14ac:dyDescent="0.2">
      <c r="B322" s="20" t="s">
        <v>319</v>
      </c>
      <c r="C322" s="21" t="s">
        <v>1682</v>
      </c>
      <c r="D322" s="21" t="s">
        <v>2202</v>
      </c>
      <c r="E322" s="26">
        <v>489455</v>
      </c>
      <c r="F322" s="26">
        <v>29</v>
      </c>
      <c r="G322" s="26">
        <v>16877.758620689656</v>
      </c>
      <c r="H322" s="112">
        <v>165</v>
      </c>
      <c r="I322" s="68">
        <v>5.6896551724137927</v>
      </c>
      <c r="J322" s="68">
        <v>0.17575757575757575</v>
      </c>
      <c r="K322" s="67">
        <v>2966.3939393939395</v>
      </c>
      <c r="M322" s="20" t="s">
        <v>331</v>
      </c>
      <c r="N322" s="21" t="s">
        <v>1694</v>
      </c>
      <c r="O322" s="26">
        <v>119635</v>
      </c>
      <c r="P322" s="26">
        <v>24</v>
      </c>
      <c r="Q322" s="67">
        <v>4984.791666666667</v>
      </c>
      <c r="R322" s="69">
        <v>8.727272727272728E-2</v>
      </c>
    </row>
    <row r="323" spans="2:18" x14ac:dyDescent="0.2">
      <c r="B323" s="20" t="s">
        <v>320</v>
      </c>
      <c r="C323" s="21" t="s">
        <v>1683</v>
      </c>
      <c r="D323" s="21" t="s">
        <v>2202</v>
      </c>
      <c r="E323" s="26">
        <v>1419900</v>
      </c>
      <c r="F323" s="26">
        <v>83</v>
      </c>
      <c r="G323" s="26">
        <v>17107.22891566265</v>
      </c>
      <c r="H323" s="112">
        <v>250</v>
      </c>
      <c r="I323" s="68">
        <v>3.0120481927710845</v>
      </c>
      <c r="J323" s="68">
        <v>0.33200000000000002</v>
      </c>
      <c r="K323" s="67">
        <v>5679.6</v>
      </c>
      <c r="M323" s="20" t="s">
        <v>332</v>
      </c>
      <c r="N323" s="21" t="s">
        <v>1018</v>
      </c>
      <c r="O323" s="26">
        <v>846350</v>
      </c>
      <c r="P323" s="26">
        <v>33</v>
      </c>
      <c r="Q323" s="67">
        <v>25646.969696969696</v>
      </c>
      <c r="R323" s="69">
        <v>4.3137254901960784E-2</v>
      </c>
    </row>
    <row r="324" spans="2:18" x14ac:dyDescent="0.2">
      <c r="B324" s="20" t="s">
        <v>321</v>
      </c>
      <c r="C324" s="21" t="s">
        <v>1684</v>
      </c>
      <c r="D324" s="21" t="s">
        <v>2202</v>
      </c>
      <c r="E324" s="26">
        <v>642450</v>
      </c>
      <c r="F324" s="26">
        <v>26</v>
      </c>
      <c r="G324" s="26">
        <v>24709.615384615383</v>
      </c>
      <c r="H324" s="112">
        <v>230</v>
      </c>
      <c r="I324" s="68">
        <v>8.8461538461538467</v>
      </c>
      <c r="J324" s="68">
        <v>0.11304347826086956</v>
      </c>
      <c r="K324" s="67">
        <v>2793.2608695652175</v>
      </c>
      <c r="M324" s="20" t="s">
        <v>333</v>
      </c>
      <c r="N324" s="21" t="s">
        <v>1019</v>
      </c>
      <c r="O324" s="26">
        <v>268700</v>
      </c>
      <c r="P324" s="26">
        <v>9</v>
      </c>
      <c r="Q324" s="67">
        <v>29855.555555555555</v>
      </c>
      <c r="R324" s="69">
        <v>4.2857142857142858E-2</v>
      </c>
    </row>
    <row r="325" spans="2:18" x14ac:dyDescent="0.2">
      <c r="B325" s="20" t="s">
        <v>322</v>
      </c>
      <c r="C325" s="21" t="s">
        <v>1685</v>
      </c>
      <c r="D325" s="21" t="s">
        <v>2202</v>
      </c>
      <c r="E325" s="26">
        <v>3609325</v>
      </c>
      <c r="F325" s="26">
        <v>88</v>
      </c>
      <c r="G325" s="26">
        <v>41015.056818181816</v>
      </c>
      <c r="H325" s="112">
        <v>400</v>
      </c>
      <c r="I325" s="68">
        <v>4.5454545454545459</v>
      </c>
      <c r="J325" s="68">
        <v>0.22</v>
      </c>
      <c r="K325" s="67">
        <v>9023.3125</v>
      </c>
      <c r="M325" s="20" t="s">
        <v>334</v>
      </c>
      <c r="N325" s="21" t="s">
        <v>1020</v>
      </c>
      <c r="O325" s="26">
        <v>286025</v>
      </c>
      <c r="P325" s="26">
        <v>13</v>
      </c>
      <c r="Q325" s="67">
        <v>22001.923076923078</v>
      </c>
      <c r="R325" s="69">
        <v>3.5616438356164383E-2</v>
      </c>
    </row>
    <row r="326" spans="2:18" x14ac:dyDescent="0.2">
      <c r="B326" s="20" t="s">
        <v>323</v>
      </c>
      <c r="C326" s="21" t="s">
        <v>1686</v>
      </c>
      <c r="D326" s="21" t="s">
        <v>2202</v>
      </c>
      <c r="E326" s="26">
        <v>319450</v>
      </c>
      <c r="F326" s="26">
        <v>25</v>
      </c>
      <c r="G326" s="26">
        <v>12778</v>
      </c>
      <c r="H326" s="112">
        <v>205</v>
      </c>
      <c r="I326" s="68">
        <v>8.1999999999999993</v>
      </c>
      <c r="J326" s="68">
        <v>0.12195121951219512</v>
      </c>
      <c r="K326" s="67">
        <v>1558.2926829268292</v>
      </c>
      <c r="M326" s="20" t="s">
        <v>335</v>
      </c>
      <c r="N326" s="21" t="s">
        <v>1021</v>
      </c>
      <c r="O326" s="26">
        <v>221475</v>
      </c>
      <c r="P326" s="26">
        <v>20</v>
      </c>
      <c r="Q326" s="67">
        <v>11073.75</v>
      </c>
      <c r="R326" s="69">
        <v>4.8192771084337352E-2</v>
      </c>
    </row>
    <row r="327" spans="2:18" x14ac:dyDescent="0.2">
      <c r="B327" s="20" t="s">
        <v>324</v>
      </c>
      <c r="C327" s="21" t="s">
        <v>1687</v>
      </c>
      <c r="D327" s="21" t="s">
        <v>2202</v>
      </c>
      <c r="E327" s="26">
        <v>308925</v>
      </c>
      <c r="F327" s="26">
        <v>36</v>
      </c>
      <c r="G327" s="26">
        <v>8581.25</v>
      </c>
      <c r="H327" s="112">
        <v>195</v>
      </c>
      <c r="I327" s="68">
        <v>5.416666666666667</v>
      </c>
      <c r="J327" s="68">
        <v>0.18461538461538463</v>
      </c>
      <c r="K327" s="67">
        <v>1584.2307692307693</v>
      </c>
      <c r="M327" s="20" t="s">
        <v>336</v>
      </c>
      <c r="N327" s="21" t="s">
        <v>1022</v>
      </c>
      <c r="O327" s="26">
        <v>63350</v>
      </c>
      <c r="P327" s="26">
        <v>10</v>
      </c>
      <c r="Q327" s="67">
        <v>6335</v>
      </c>
      <c r="R327" s="69">
        <v>1.9417475728155338E-2</v>
      </c>
    </row>
    <row r="328" spans="2:18" x14ac:dyDescent="0.2">
      <c r="B328" s="20" t="s">
        <v>325</v>
      </c>
      <c r="C328" s="21" t="s">
        <v>1688</v>
      </c>
      <c r="D328" s="21" t="s">
        <v>2202</v>
      </c>
      <c r="E328" s="26">
        <v>1412595</v>
      </c>
      <c r="F328" s="26">
        <v>50</v>
      </c>
      <c r="G328" s="26">
        <v>28251.9</v>
      </c>
      <c r="H328" s="112">
        <v>225</v>
      </c>
      <c r="I328" s="68">
        <v>4.5</v>
      </c>
      <c r="J328" s="68">
        <v>0.22222222222222221</v>
      </c>
      <c r="K328" s="67">
        <v>6278.2</v>
      </c>
      <c r="M328" s="20" t="s">
        <v>337</v>
      </c>
      <c r="N328" s="21" t="s">
        <v>1023</v>
      </c>
      <c r="O328" s="26">
        <v>134150</v>
      </c>
      <c r="P328" s="26">
        <v>11</v>
      </c>
      <c r="Q328" s="67">
        <v>12195.454545454546</v>
      </c>
      <c r="R328" s="69">
        <v>2.75E-2</v>
      </c>
    </row>
    <row r="329" spans="2:18" x14ac:dyDescent="0.2">
      <c r="B329" s="20" t="s">
        <v>326</v>
      </c>
      <c r="C329" s="21" t="s">
        <v>1689</v>
      </c>
      <c r="D329" s="21" t="s">
        <v>2202</v>
      </c>
      <c r="E329" s="26">
        <v>5303300</v>
      </c>
      <c r="F329" s="26">
        <v>236</v>
      </c>
      <c r="G329" s="26">
        <v>22471.610169491527</v>
      </c>
      <c r="H329" s="112">
        <v>465</v>
      </c>
      <c r="I329" s="68">
        <v>1.9703389830508475</v>
      </c>
      <c r="J329" s="68">
        <v>0.50752688172043015</v>
      </c>
      <c r="K329" s="67">
        <v>11404.946236559139</v>
      </c>
      <c r="M329" s="20" t="s">
        <v>338</v>
      </c>
      <c r="N329" s="21" t="s">
        <v>1024</v>
      </c>
      <c r="O329" s="26">
        <v>568300</v>
      </c>
      <c r="P329" s="26">
        <v>17</v>
      </c>
      <c r="Q329" s="67">
        <v>33429.411764705881</v>
      </c>
      <c r="R329" s="69">
        <v>5.0746268656716415E-2</v>
      </c>
    </row>
    <row r="330" spans="2:18" x14ac:dyDescent="0.2">
      <c r="B330" s="20" t="s">
        <v>327</v>
      </c>
      <c r="C330" s="21" t="s">
        <v>1690</v>
      </c>
      <c r="D330" s="21" t="s">
        <v>2202</v>
      </c>
      <c r="E330" s="26">
        <v>8832025</v>
      </c>
      <c r="F330" s="26">
        <v>272</v>
      </c>
      <c r="G330" s="26">
        <v>32470.680147058825</v>
      </c>
      <c r="H330" s="112">
        <v>445</v>
      </c>
      <c r="I330" s="68">
        <v>1.6360294117647058</v>
      </c>
      <c r="J330" s="68">
        <v>0.61123595505617978</v>
      </c>
      <c r="K330" s="67">
        <v>19847.247191011236</v>
      </c>
      <c r="M330" s="20" t="s">
        <v>339</v>
      </c>
      <c r="N330" s="21" t="s">
        <v>1025</v>
      </c>
      <c r="O330" s="26">
        <v>333100</v>
      </c>
      <c r="P330" s="26">
        <v>27</v>
      </c>
      <c r="Q330" s="67">
        <v>12337.037037037036</v>
      </c>
      <c r="R330" s="69">
        <v>4.3200000000000002E-2</v>
      </c>
    </row>
    <row r="331" spans="2:18" x14ac:dyDescent="0.2">
      <c r="B331" s="20" t="s">
        <v>328</v>
      </c>
      <c r="C331" s="21" t="s">
        <v>1691</v>
      </c>
      <c r="D331" s="21" t="s">
        <v>2202</v>
      </c>
      <c r="E331" s="26">
        <v>976205</v>
      </c>
      <c r="F331" s="26">
        <v>35</v>
      </c>
      <c r="G331" s="26">
        <v>27891.571428571428</v>
      </c>
      <c r="H331" s="112">
        <v>175</v>
      </c>
      <c r="I331" s="68">
        <v>5</v>
      </c>
      <c r="J331" s="68">
        <v>0.2</v>
      </c>
      <c r="K331" s="67">
        <v>5578.3142857142857</v>
      </c>
      <c r="M331" s="20" t="s">
        <v>340</v>
      </c>
      <c r="N331" s="21" t="s">
        <v>1026</v>
      </c>
      <c r="O331" s="26">
        <v>155975</v>
      </c>
      <c r="P331" s="26">
        <v>28</v>
      </c>
      <c r="Q331" s="67">
        <v>5570.5357142857147</v>
      </c>
      <c r="R331" s="69">
        <v>7.8873239436619724E-2</v>
      </c>
    </row>
    <row r="332" spans="2:18" x14ac:dyDescent="0.2">
      <c r="B332" s="20" t="s">
        <v>329</v>
      </c>
      <c r="C332" s="21" t="s">
        <v>1692</v>
      </c>
      <c r="D332" s="21" t="s">
        <v>2202</v>
      </c>
      <c r="E332" s="26">
        <v>2055400</v>
      </c>
      <c r="F332" s="26">
        <v>80</v>
      </c>
      <c r="G332" s="26">
        <v>25692.5</v>
      </c>
      <c r="H332" s="112">
        <v>200</v>
      </c>
      <c r="I332" s="68">
        <v>2.5</v>
      </c>
      <c r="J332" s="68">
        <v>0.4</v>
      </c>
      <c r="K332" s="67">
        <v>10277</v>
      </c>
      <c r="M332" s="20" t="s">
        <v>341</v>
      </c>
      <c r="N332" s="21" t="s">
        <v>1027</v>
      </c>
      <c r="O332" s="26">
        <v>337400</v>
      </c>
      <c r="P332" s="26">
        <v>16</v>
      </c>
      <c r="Q332" s="67">
        <v>21087.5</v>
      </c>
      <c r="R332" s="69">
        <v>3.9024390243902439E-2</v>
      </c>
    </row>
    <row r="333" spans="2:18" x14ac:dyDescent="0.2">
      <c r="B333" s="20" t="s">
        <v>330</v>
      </c>
      <c r="C333" s="21" t="s">
        <v>1693</v>
      </c>
      <c r="D333" s="21" t="s">
        <v>2202</v>
      </c>
      <c r="E333" s="26">
        <v>645300</v>
      </c>
      <c r="F333" s="26">
        <v>60</v>
      </c>
      <c r="G333" s="26">
        <v>10755</v>
      </c>
      <c r="H333" s="112">
        <v>235</v>
      </c>
      <c r="I333" s="68">
        <v>3.9166666666666665</v>
      </c>
      <c r="J333" s="68">
        <v>0.25531914893617019</v>
      </c>
      <c r="K333" s="67">
        <v>2745.9574468085107</v>
      </c>
      <c r="M333" s="20" t="s">
        <v>342</v>
      </c>
      <c r="N333" s="21" t="s">
        <v>1028</v>
      </c>
      <c r="O333" s="26">
        <v>150550</v>
      </c>
      <c r="P333" s="26">
        <v>9</v>
      </c>
      <c r="Q333" s="67">
        <v>16727.777777777777</v>
      </c>
      <c r="R333" s="69">
        <v>2.1428571428571429E-2</v>
      </c>
    </row>
    <row r="334" spans="2:18" x14ac:dyDescent="0.2">
      <c r="B334" s="20" t="s">
        <v>331</v>
      </c>
      <c r="C334" s="21" t="s">
        <v>1694</v>
      </c>
      <c r="D334" s="21" t="s">
        <v>2202</v>
      </c>
      <c r="E334" s="26">
        <v>1402595</v>
      </c>
      <c r="F334" s="26">
        <v>95</v>
      </c>
      <c r="G334" s="26">
        <v>14764.157894736842</v>
      </c>
      <c r="H334" s="112">
        <v>275</v>
      </c>
      <c r="I334" s="68">
        <v>2.8947368421052633</v>
      </c>
      <c r="J334" s="68">
        <v>0.34545454545454546</v>
      </c>
      <c r="K334" s="67">
        <v>5100.3454545454542</v>
      </c>
      <c r="M334" s="20" t="s">
        <v>343</v>
      </c>
      <c r="N334" s="21" t="s">
        <v>1029</v>
      </c>
      <c r="O334" s="26">
        <v>482875</v>
      </c>
      <c r="P334" s="26">
        <v>10</v>
      </c>
      <c r="Q334" s="67">
        <v>48287.5</v>
      </c>
      <c r="R334" s="69">
        <v>7.6923076923076927E-2</v>
      </c>
    </row>
    <row r="335" spans="2:18" x14ac:dyDescent="0.2">
      <c r="B335" s="20" t="s">
        <v>332</v>
      </c>
      <c r="C335" s="21" t="s">
        <v>1018</v>
      </c>
      <c r="D335" s="21" t="s">
        <v>2182</v>
      </c>
      <c r="E335" s="26">
        <v>6480625</v>
      </c>
      <c r="F335" s="26">
        <v>197</v>
      </c>
      <c r="G335" s="26">
        <v>32896.573604060912</v>
      </c>
      <c r="H335" s="112">
        <v>765</v>
      </c>
      <c r="I335" s="68">
        <v>3.8832487309644672</v>
      </c>
      <c r="J335" s="68">
        <v>0.25751633986928102</v>
      </c>
      <c r="K335" s="67">
        <v>8471.4052287581708</v>
      </c>
      <c r="M335" s="20" t="s">
        <v>344</v>
      </c>
      <c r="N335" s="21" t="s">
        <v>1030</v>
      </c>
      <c r="O335" s="26">
        <v>465200</v>
      </c>
      <c r="P335" s="26">
        <v>21</v>
      </c>
      <c r="Q335" s="67">
        <v>22152.380952380954</v>
      </c>
      <c r="R335" s="69">
        <v>3.4426229508196723E-2</v>
      </c>
    </row>
    <row r="336" spans="2:18" x14ac:dyDescent="0.2">
      <c r="B336" s="20" t="s">
        <v>333</v>
      </c>
      <c r="C336" s="21" t="s">
        <v>1019</v>
      </c>
      <c r="D336" s="21" t="s">
        <v>2182</v>
      </c>
      <c r="E336" s="26">
        <v>1917825</v>
      </c>
      <c r="F336" s="26">
        <v>63</v>
      </c>
      <c r="G336" s="26">
        <v>30441.666666666668</v>
      </c>
      <c r="H336" s="112">
        <v>210</v>
      </c>
      <c r="I336" s="68">
        <v>3.3333333333333335</v>
      </c>
      <c r="J336" s="68">
        <v>0.3</v>
      </c>
      <c r="K336" s="67">
        <v>9132.5</v>
      </c>
      <c r="M336" s="20" t="s">
        <v>345</v>
      </c>
      <c r="N336" s="21" t="s">
        <v>1031</v>
      </c>
      <c r="O336" s="26">
        <v>75300</v>
      </c>
      <c r="P336" s="26">
        <v>3</v>
      </c>
      <c r="Q336" s="67">
        <v>25100</v>
      </c>
      <c r="R336" s="69">
        <v>1.0344827586206896E-2</v>
      </c>
    </row>
    <row r="337" spans="2:18" x14ac:dyDescent="0.2">
      <c r="B337" s="20" t="s">
        <v>334</v>
      </c>
      <c r="C337" s="21" t="s">
        <v>1020</v>
      </c>
      <c r="D337" s="21" t="s">
        <v>2182</v>
      </c>
      <c r="E337" s="26">
        <v>2130775</v>
      </c>
      <c r="F337" s="26">
        <v>66</v>
      </c>
      <c r="G337" s="26">
        <v>32284.469696969696</v>
      </c>
      <c r="H337" s="112">
        <v>365</v>
      </c>
      <c r="I337" s="68">
        <v>5.5303030303030303</v>
      </c>
      <c r="J337" s="68">
        <v>0.18082191780821918</v>
      </c>
      <c r="K337" s="67">
        <v>5837.7397260273974</v>
      </c>
      <c r="M337" s="20" t="s">
        <v>346</v>
      </c>
      <c r="N337" s="21" t="s">
        <v>1032</v>
      </c>
      <c r="O337" s="26">
        <v>909600</v>
      </c>
      <c r="P337" s="26">
        <v>24</v>
      </c>
      <c r="Q337" s="67">
        <v>37900</v>
      </c>
      <c r="R337" s="69">
        <v>4.6153846153846156E-2</v>
      </c>
    </row>
    <row r="338" spans="2:18" x14ac:dyDescent="0.2">
      <c r="B338" s="20" t="s">
        <v>335</v>
      </c>
      <c r="C338" s="21" t="s">
        <v>1021</v>
      </c>
      <c r="D338" s="21" t="s">
        <v>2182</v>
      </c>
      <c r="E338" s="26">
        <v>2244981</v>
      </c>
      <c r="F338" s="26">
        <v>75</v>
      </c>
      <c r="G338" s="26">
        <v>29933.08</v>
      </c>
      <c r="H338" s="112">
        <v>415</v>
      </c>
      <c r="I338" s="68">
        <v>5.5333333333333332</v>
      </c>
      <c r="J338" s="68">
        <v>0.18072289156626506</v>
      </c>
      <c r="K338" s="67">
        <v>5409.5927710843371</v>
      </c>
      <c r="M338" s="20" t="s">
        <v>347</v>
      </c>
      <c r="N338" s="21" t="s">
        <v>1033</v>
      </c>
      <c r="O338" s="26">
        <v>5834000</v>
      </c>
      <c r="P338" s="26">
        <v>45</v>
      </c>
      <c r="Q338" s="67">
        <v>129644.44444444444</v>
      </c>
      <c r="R338" s="69">
        <v>7.8260869565217397E-2</v>
      </c>
    </row>
    <row r="339" spans="2:18" x14ac:dyDescent="0.2">
      <c r="B339" s="20" t="s">
        <v>336</v>
      </c>
      <c r="C339" s="21" t="s">
        <v>1022</v>
      </c>
      <c r="D339" s="21" t="s">
        <v>2182</v>
      </c>
      <c r="E339" s="26">
        <v>2769125</v>
      </c>
      <c r="F339" s="26">
        <v>176</v>
      </c>
      <c r="G339" s="26">
        <v>15733.664772727272</v>
      </c>
      <c r="H339" s="112">
        <v>515</v>
      </c>
      <c r="I339" s="68">
        <v>2.9261363636363638</v>
      </c>
      <c r="J339" s="68">
        <v>0.34174757281553397</v>
      </c>
      <c r="K339" s="67">
        <v>5376.941747572816</v>
      </c>
      <c r="M339" s="20" t="s">
        <v>348</v>
      </c>
      <c r="N339" s="21" t="s">
        <v>1034</v>
      </c>
      <c r="O339" s="26">
        <v>2086550</v>
      </c>
      <c r="P339" s="26">
        <v>16</v>
      </c>
      <c r="Q339" s="67">
        <v>130409.375</v>
      </c>
      <c r="R339" s="69">
        <v>4.8484848484848485E-2</v>
      </c>
    </row>
    <row r="340" spans="2:18" x14ac:dyDescent="0.2">
      <c r="B340" s="20" t="s">
        <v>337</v>
      </c>
      <c r="C340" s="21" t="s">
        <v>1023</v>
      </c>
      <c r="D340" s="21" t="s">
        <v>2182</v>
      </c>
      <c r="E340" s="26">
        <v>2925335</v>
      </c>
      <c r="F340" s="26">
        <v>131</v>
      </c>
      <c r="G340" s="26">
        <v>22330.801526717558</v>
      </c>
      <c r="H340" s="112">
        <v>400</v>
      </c>
      <c r="I340" s="68">
        <v>3.053435114503817</v>
      </c>
      <c r="J340" s="68">
        <v>0.32750000000000001</v>
      </c>
      <c r="K340" s="67">
        <v>7313.3374999999996</v>
      </c>
      <c r="M340" s="20" t="s">
        <v>349</v>
      </c>
      <c r="N340" s="21" t="s">
        <v>1035</v>
      </c>
      <c r="O340" s="26">
        <v>721900</v>
      </c>
      <c r="P340" s="26">
        <v>28</v>
      </c>
      <c r="Q340" s="67">
        <v>25782.142857142859</v>
      </c>
      <c r="R340" s="69">
        <v>9.3333333333333338E-2</v>
      </c>
    </row>
    <row r="341" spans="2:18" x14ac:dyDescent="0.2">
      <c r="B341" s="20" t="s">
        <v>338</v>
      </c>
      <c r="C341" s="21" t="s">
        <v>1024</v>
      </c>
      <c r="D341" s="21" t="s">
        <v>2182</v>
      </c>
      <c r="E341" s="26">
        <v>2429249</v>
      </c>
      <c r="F341" s="26">
        <v>137</v>
      </c>
      <c r="G341" s="26">
        <v>17731.744525547445</v>
      </c>
      <c r="H341" s="112">
        <v>335</v>
      </c>
      <c r="I341" s="68">
        <v>2.4452554744525545</v>
      </c>
      <c r="J341" s="68">
        <v>0.40895522388059702</v>
      </c>
      <c r="K341" s="67">
        <v>7251.489552238806</v>
      </c>
      <c r="M341" s="20" t="s">
        <v>350</v>
      </c>
      <c r="N341" s="21" t="s">
        <v>1036</v>
      </c>
      <c r="O341" s="26">
        <v>866200</v>
      </c>
      <c r="P341" s="26">
        <v>40</v>
      </c>
      <c r="Q341" s="67">
        <v>21655</v>
      </c>
      <c r="R341" s="69">
        <v>6.8965517241379309E-2</v>
      </c>
    </row>
    <row r="342" spans="2:18" x14ac:dyDescent="0.2">
      <c r="B342" s="20" t="s">
        <v>339</v>
      </c>
      <c r="C342" s="21" t="s">
        <v>1025</v>
      </c>
      <c r="D342" s="21" t="s">
        <v>2182</v>
      </c>
      <c r="E342" s="26">
        <v>7894155</v>
      </c>
      <c r="F342" s="26">
        <v>421</v>
      </c>
      <c r="G342" s="26">
        <v>18750.961995249407</v>
      </c>
      <c r="H342" s="112">
        <v>625</v>
      </c>
      <c r="I342" s="68">
        <v>1.484560570071259</v>
      </c>
      <c r="J342" s="68">
        <v>0.67359999999999998</v>
      </c>
      <c r="K342" s="67">
        <v>12630.647999999999</v>
      </c>
      <c r="M342" s="20" t="s">
        <v>351</v>
      </c>
      <c r="N342" s="21" t="s">
        <v>1037</v>
      </c>
      <c r="O342" s="26">
        <v>3209850</v>
      </c>
      <c r="P342" s="26">
        <v>159</v>
      </c>
      <c r="Q342" s="67">
        <v>20187.735849056604</v>
      </c>
      <c r="R342" s="69">
        <v>0.12421875</v>
      </c>
    </row>
    <row r="343" spans="2:18" x14ac:dyDescent="0.2">
      <c r="B343" s="20" t="s">
        <v>340</v>
      </c>
      <c r="C343" s="21" t="s">
        <v>1026</v>
      </c>
      <c r="D343" s="21" t="s">
        <v>2182</v>
      </c>
      <c r="E343" s="26">
        <v>2911930</v>
      </c>
      <c r="F343" s="26">
        <v>180</v>
      </c>
      <c r="G343" s="26">
        <v>16177.388888888889</v>
      </c>
      <c r="H343" s="112">
        <v>355</v>
      </c>
      <c r="I343" s="68">
        <v>1.9722222222222223</v>
      </c>
      <c r="J343" s="68">
        <v>0.50704225352112675</v>
      </c>
      <c r="K343" s="67">
        <v>8202.6197183098593</v>
      </c>
      <c r="M343" s="20" t="s">
        <v>352</v>
      </c>
      <c r="N343" s="21" t="s">
        <v>1038</v>
      </c>
      <c r="O343" s="26">
        <v>197200</v>
      </c>
      <c r="P343" s="26">
        <v>10</v>
      </c>
      <c r="Q343" s="67">
        <v>19720</v>
      </c>
      <c r="R343" s="69">
        <v>2.7397260273972601E-2</v>
      </c>
    </row>
    <row r="344" spans="2:18" x14ac:dyDescent="0.2">
      <c r="B344" s="20" t="s">
        <v>341</v>
      </c>
      <c r="C344" s="21" t="s">
        <v>1027</v>
      </c>
      <c r="D344" s="21" t="s">
        <v>2182</v>
      </c>
      <c r="E344" s="26">
        <v>2859700</v>
      </c>
      <c r="F344" s="26">
        <v>195</v>
      </c>
      <c r="G344" s="26">
        <v>14665.128205128205</v>
      </c>
      <c r="H344" s="112">
        <v>410</v>
      </c>
      <c r="I344" s="68">
        <v>2.1025641025641026</v>
      </c>
      <c r="J344" s="68">
        <v>0.47560975609756095</v>
      </c>
      <c r="K344" s="67">
        <v>6974.8780487804879</v>
      </c>
      <c r="M344" s="20" t="s">
        <v>353</v>
      </c>
      <c r="N344" s="21" t="s">
        <v>1039</v>
      </c>
      <c r="O344" s="26">
        <v>3057620</v>
      </c>
      <c r="P344" s="26">
        <v>122</v>
      </c>
      <c r="Q344" s="67">
        <v>25062.459016393441</v>
      </c>
      <c r="R344" s="69">
        <v>0.11674641148325358</v>
      </c>
    </row>
    <row r="345" spans="2:18" x14ac:dyDescent="0.2">
      <c r="B345" s="20" t="s">
        <v>342</v>
      </c>
      <c r="C345" s="21" t="s">
        <v>1028</v>
      </c>
      <c r="D345" s="21" t="s">
        <v>2182</v>
      </c>
      <c r="E345" s="26">
        <v>2672525</v>
      </c>
      <c r="F345" s="26">
        <v>161</v>
      </c>
      <c r="G345" s="26">
        <v>16599.534161490683</v>
      </c>
      <c r="H345" s="112">
        <v>420</v>
      </c>
      <c r="I345" s="68">
        <v>2.6086956521739131</v>
      </c>
      <c r="J345" s="68">
        <v>0.38333333333333336</v>
      </c>
      <c r="K345" s="67">
        <v>6363.1547619047615</v>
      </c>
      <c r="M345" s="20" t="s">
        <v>354</v>
      </c>
      <c r="N345" s="21" t="s">
        <v>1040</v>
      </c>
      <c r="O345" s="26">
        <v>190790</v>
      </c>
      <c r="P345" s="26">
        <v>35</v>
      </c>
      <c r="Q345" s="67">
        <v>5451.1428571428569</v>
      </c>
      <c r="R345" s="69">
        <v>0.1044776119402985</v>
      </c>
    </row>
    <row r="346" spans="2:18" x14ac:dyDescent="0.2">
      <c r="B346" s="20" t="s">
        <v>343</v>
      </c>
      <c r="C346" s="21" t="s">
        <v>1029</v>
      </c>
      <c r="D346" s="21" t="s">
        <v>2182</v>
      </c>
      <c r="E346" s="26">
        <v>1618525</v>
      </c>
      <c r="F346" s="26">
        <v>87</v>
      </c>
      <c r="G346" s="26">
        <v>18603.735632183907</v>
      </c>
      <c r="H346" s="112">
        <v>130</v>
      </c>
      <c r="I346" s="68">
        <v>1.4942528735632183</v>
      </c>
      <c r="J346" s="68">
        <v>0.66923076923076918</v>
      </c>
      <c r="K346" s="67">
        <v>12450.192307692309</v>
      </c>
      <c r="M346" s="20" t="s">
        <v>355</v>
      </c>
      <c r="N346" s="21" t="s">
        <v>1041</v>
      </c>
      <c r="O346" s="26">
        <v>4702825</v>
      </c>
      <c r="P346" s="26">
        <v>164</v>
      </c>
      <c r="Q346" s="67">
        <v>28675.762195121952</v>
      </c>
      <c r="R346" s="69">
        <v>0.17354497354497356</v>
      </c>
    </row>
    <row r="347" spans="2:18" x14ac:dyDescent="0.2">
      <c r="B347" s="20" t="s">
        <v>344</v>
      </c>
      <c r="C347" s="21" t="s">
        <v>1030</v>
      </c>
      <c r="D347" s="21" t="s">
        <v>2182</v>
      </c>
      <c r="E347" s="26">
        <v>7006995</v>
      </c>
      <c r="F347" s="26">
        <v>349</v>
      </c>
      <c r="G347" s="26">
        <v>20077.349570200575</v>
      </c>
      <c r="H347" s="112">
        <v>610</v>
      </c>
      <c r="I347" s="68">
        <v>1.7478510028653296</v>
      </c>
      <c r="J347" s="68">
        <v>0.5721311475409836</v>
      </c>
      <c r="K347" s="67">
        <v>11486.877049180328</v>
      </c>
      <c r="M347" s="20" t="s">
        <v>356</v>
      </c>
      <c r="N347" s="21" t="s">
        <v>1042</v>
      </c>
      <c r="O347" s="26">
        <v>16304600</v>
      </c>
      <c r="P347" s="26">
        <v>148</v>
      </c>
      <c r="Q347" s="67">
        <v>110166.21621621621</v>
      </c>
      <c r="R347" s="69">
        <v>4.265129682997118E-2</v>
      </c>
    </row>
    <row r="348" spans="2:18" x14ac:dyDescent="0.2">
      <c r="B348" s="20" t="s">
        <v>345</v>
      </c>
      <c r="C348" s="21" t="s">
        <v>1031</v>
      </c>
      <c r="D348" s="21" t="s">
        <v>2182</v>
      </c>
      <c r="E348" s="26">
        <v>1873300</v>
      </c>
      <c r="F348" s="26">
        <v>114</v>
      </c>
      <c r="G348" s="26">
        <v>16432.456140350878</v>
      </c>
      <c r="H348" s="112">
        <v>290</v>
      </c>
      <c r="I348" s="68">
        <v>2.5438596491228069</v>
      </c>
      <c r="J348" s="68">
        <v>0.39310344827586208</v>
      </c>
      <c r="K348" s="67">
        <v>6459.6551724137935</v>
      </c>
      <c r="M348" s="20" t="s">
        <v>357</v>
      </c>
      <c r="N348" s="21" t="s">
        <v>1043</v>
      </c>
      <c r="O348" s="26">
        <v>97900516</v>
      </c>
      <c r="P348" s="26">
        <v>1521</v>
      </c>
      <c r="Q348" s="67">
        <v>64365.888231426696</v>
      </c>
      <c r="R348" s="69">
        <v>0.30977596741344193</v>
      </c>
    </row>
    <row r="349" spans="2:18" x14ac:dyDescent="0.2">
      <c r="B349" s="20" t="s">
        <v>346</v>
      </c>
      <c r="C349" s="21" t="s">
        <v>1032</v>
      </c>
      <c r="D349" s="21" t="s">
        <v>2182</v>
      </c>
      <c r="E349" s="26">
        <v>5242260</v>
      </c>
      <c r="F349" s="26">
        <v>368</v>
      </c>
      <c r="G349" s="26">
        <v>14245.271739130434</v>
      </c>
      <c r="H349" s="112">
        <v>520</v>
      </c>
      <c r="I349" s="68">
        <v>1.4130434782608696</v>
      </c>
      <c r="J349" s="68">
        <v>0.70769230769230773</v>
      </c>
      <c r="K349" s="67">
        <v>10081.26923076923</v>
      </c>
      <c r="M349" s="20" t="s">
        <v>358</v>
      </c>
      <c r="N349" s="21" t="s">
        <v>1046</v>
      </c>
      <c r="O349" s="26">
        <v>8367520</v>
      </c>
      <c r="P349" s="26">
        <v>217</v>
      </c>
      <c r="Q349" s="67">
        <v>38560</v>
      </c>
      <c r="R349" s="69">
        <v>0.33129770992366414</v>
      </c>
    </row>
    <row r="350" spans="2:18" x14ac:dyDescent="0.2">
      <c r="B350" s="20" t="s">
        <v>347</v>
      </c>
      <c r="C350" s="21" t="s">
        <v>1033</v>
      </c>
      <c r="D350" s="21" t="s">
        <v>2182</v>
      </c>
      <c r="E350" s="26">
        <v>18378665</v>
      </c>
      <c r="F350" s="26">
        <v>436</v>
      </c>
      <c r="G350" s="26">
        <v>42152.901376146787</v>
      </c>
      <c r="H350" s="112">
        <v>575</v>
      </c>
      <c r="I350" s="68">
        <v>1.3188073394495412</v>
      </c>
      <c r="J350" s="68">
        <v>0.75826086956521743</v>
      </c>
      <c r="K350" s="67">
        <v>31962.895652173913</v>
      </c>
      <c r="M350" s="20" t="s">
        <v>359</v>
      </c>
      <c r="N350" s="21" t="s">
        <v>1047</v>
      </c>
      <c r="O350" s="26">
        <v>107425</v>
      </c>
      <c r="P350" s="26">
        <v>3</v>
      </c>
      <c r="Q350" s="67">
        <v>35808.333333333336</v>
      </c>
      <c r="R350" s="69">
        <v>3.1578947368421054E-2</v>
      </c>
    </row>
    <row r="351" spans="2:18" x14ac:dyDescent="0.2">
      <c r="B351" s="20" t="s">
        <v>348</v>
      </c>
      <c r="C351" s="21" t="s">
        <v>1034</v>
      </c>
      <c r="D351" s="21" t="s">
        <v>2182</v>
      </c>
      <c r="E351" s="26">
        <v>8366975</v>
      </c>
      <c r="F351" s="26">
        <v>240</v>
      </c>
      <c r="G351" s="26">
        <v>34862.395833333336</v>
      </c>
      <c r="H351" s="112">
        <v>330</v>
      </c>
      <c r="I351" s="68">
        <v>1.375</v>
      </c>
      <c r="J351" s="68">
        <v>0.72727272727272729</v>
      </c>
      <c r="K351" s="67">
        <v>25354.469696969696</v>
      </c>
      <c r="M351" s="20" t="s">
        <v>360</v>
      </c>
      <c r="N351" s="21" t="s">
        <v>1048</v>
      </c>
      <c r="O351" s="26">
        <v>67500</v>
      </c>
      <c r="P351" s="26">
        <v>3</v>
      </c>
      <c r="Q351" s="67">
        <v>22500</v>
      </c>
      <c r="R351" s="69">
        <v>1.3043478260869565E-2</v>
      </c>
    </row>
    <row r="352" spans="2:18" x14ac:dyDescent="0.2">
      <c r="B352" s="20" t="s">
        <v>349</v>
      </c>
      <c r="C352" s="21" t="s">
        <v>1035</v>
      </c>
      <c r="D352" s="21" t="s">
        <v>2182</v>
      </c>
      <c r="E352" s="26">
        <v>7718476</v>
      </c>
      <c r="F352" s="26">
        <v>226</v>
      </c>
      <c r="G352" s="26">
        <v>34152.548672566372</v>
      </c>
      <c r="H352" s="112">
        <v>300</v>
      </c>
      <c r="I352" s="68">
        <v>1.3274336283185841</v>
      </c>
      <c r="J352" s="68">
        <v>0.7533333333333333</v>
      </c>
      <c r="K352" s="67">
        <v>25728.253333333334</v>
      </c>
      <c r="M352" s="20" t="s">
        <v>361</v>
      </c>
      <c r="N352" s="21" t="s">
        <v>1049</v>
      </c>
      <c r="O352" s="26">
        <v>24411200</v>
      </c>
      <c r="P352" s="26">
        <v>75</v>
      </c>
      <c r="Q352" s="67">
        <v>325482.66666666669</v>
      </c>
      <c r="R352" s="69">
        <v>9.4339622641509441E-2</v>
      </c>
    </row>
    <row r="353" spans="2:18" x14ac:dyDescent="0.2">
      <c r="B353" s="20" t="s">
        <v>350</v>
      </c>
      <c r="C353" s="21" t="s">
        <v>1036</v>
      </c>
      <c r="D353" s="21" t="s">
        <v>2182</v>
      </c>
      <c r="E353" s="26">
        <v>8745910</v>
      </c>
      <c r="F353" s="26">
        <v>294</v>
      </c>
      <c r="G353" s="26">
        <v>29747.993197278913</v>
      </c>
      <c r="H353" s="112">
        <v>580</v>
      </c>
      <c r="I353" s="68">
        <v>1.9727891156462585</v>
      </c>
      <c r="J353" s="68">
        <v>0.50689655172413794</v>
      </c>
      <c r="K353" s="67">
        <v>15079.155172413793</v>
      </c>
      <c r="M353" s="20" t="s">
        <v>362</v>
      </c>
      <c r="N353" s="21" t="s">
        <v>1050</v>
      </c>
      <c r="O353" s="26">
        <v>1813745</v>
      </c>
      <c r="P353" s="26">
        <v>66</v>
      </c>
      <c r="Q353" s="67">
        <v>27480.984848484848</v>
      </c>
      <c r="R353" s="69">
        <v>0.12692307692307692</v>
      </c>
    </row>
    <row r="354" spans="2:18" x14ac:dyDescent="0.2">
      <c r="B354" s="20" t="s">
        <v>351</v>
      </c>
      <c r="C354" s="21" t="s">
        <v>1037</v>
      </c>
      <c r="D354" s="21" t="s">
        <v>2182</v>
      </c>
      <c r="E354" s="26">
        <v>17992085</v>
      </c>
      <c r="F354" s="26">
        <v>777</v>
      </c>
      <c r="G354" s="26">
        <v>23155.83655083655</v>
      </c>
      <c r="H354" s="112">
        <v>1280</v>
      </c>
      <c r="I354" s="68">
        <v>1.6473616473616473</v>
      </c>
      <c r="J354" s="68">
        <v>0.60703125000000002</v>
      </c>
      <c r="K354" s="67">
        <v>14056.31640625</v>
      </c>
      <c r="M354" s="20" t="s">
        <v>363</v>
      </c>
      <c r="N354" s="21" t="s">
        <v>1051</v>
      </c>
      <c r="O354" s="26">
        <v>760975</v>
      </c>
      <c r="P354" s="26">
        <v>26</v>
      </c>
      <c r="Q354" s="67">
        <v>29268.26923076923</v>
      </c>
      <c r="R354" s="69">
        <v>5.8426966292134834E-2</v>
      </c>
    </row>
    <row r="355" spans="2:18" x14ac:dyDescent="0.2">
      <c r="B355" s="20" t="s">
        <v>352</v>
      </c>
      <c r="C355" s="21" t="s">
        <v>1038</v>
      </c>
      <c r="D355" s="21" t="s">
        <v>2182</v>
      </c>
      <c r="E355" s="26">
        <v>2515400</v>
      </c>
      <c r="F355" s="26">
        <v>129</v>
      </c>
      <c r="G355" s="26">
        <v>19499.22480620155</v>
      </c>
      <c r="H355" s="112">
        <v>365</v>
      </c>
      <c r="I355" s="68">
        <v>2.8294573643410854</v>
      </c>
      <c r="J355" s="68">
        <v>0.35342465753424657</v>
      </c>
      <c r="K355" s="67">
        <v>6891.5068493150684</v>
      </c>
      <c r="M355" s="20" t="s">
        <v>364</v>
      </c>
      <c r="N355" s="21" t="s">
        <v>1052</v>
      </c>
      <c r="O355" s="26">
        <v>6455050</v>
      </c>
      <c r="P355" s="26">
        <v>166</v>
      </c>
      <c r="Q355" s="67">
        <v>38885.843373493975</v>
      </c>
      <c r="R355" s="69">
        <v>0.35698924731182796</v>
      </c>
    </row>
    <row r="356" spans="2:18" x14ac:dyDescent="0.2">
      <c r="B356" s="20" t="s">
        <v>353</v>
      </c>
      <c r="C356" s="21" t="s">
        <v>1039</v>
      </c>
      <c r="D356" s="21" t="s">
        <v>2182</v>
      </c>
      <c r="E356" s="26">
        <v>17101940</v>
      </c>
      <c r="F356" s="26">
        <v>755</v>
      </c>
      <c r="G356" s="26">
        <v>22651.576158940396</v>
      </c>
      <c r="H356" s="112">
        <v>1045</v>
      </c>
      <c r="I356" s="68">
        <v>1.3841059602649006</v>
      </c>
      <c r="J356" s="68">
        <v>0.72248803827751196</v>
      </c>
      <c r="K356" s="67">
        <v>16365.492822966507</v>
      </c>
      <c r="M356" s="20" t="s">
        <v>365</v>
      </c>
      <c r="N356" s="21" t="s">
        <v>1053</v>
      </c>
      <c r="O356" s="26">
        <v>351100</v>
      </c>
      <c r="P356" s="26">
        <v>44</v>
      </c>
      <c r="Q356" s="67">
        <v>7979.545454545455</v>
      </c>
      <c r="R356" s="69">
        <v>0.10864197530864197</v>
      </c>
    </row>
    <row r="357" spans="2:18" x14ac:dyDescent="0.2">
      <c r="B357" s="20" t="s">
        <v>354</v>
      </c>
      <c r="C357" s="21" t="s">
        <v>1040</v>
      </c>
      <c r="D357" s="21" t="s">
        <v>2182</v>
      </c>
      <c r="E357" s="26">
        <v>2099860</v>
      </c>
      <c r="F357" s="26">
        <v>153</v>
      </c>
      <c r="G357" s="26">
        <v>13724.575163398693</v>
      </c>
      <c r="H357" s="112">
        <v>335</v>
      </c>
      <c r="I357" s="68">
        <v>2.1895424836601309</v>
      </c>
      <c r="J357" s="68">
        <v>0.45671641791044776</v>
      </c>
      <c r="K357" s="67">
        <v>6268.2388059701489</v>
      </c>
      <c r="M357" s="20" t="s">
        <v>366</v>
      </c>
      <c r="N357" s="21" t="s">
        <v>1054</v>
      </c>
      <c r="O357" s="26">
        <v>1620050</v>
      </c>
      <c r="P357" s="26">
        <v>28</v>
      </c>
      <c r="Q357" s="67">
        <v>57858.928571428572</v>
      </c>
      <c r="R357" s="69">
        <v>6.6666666666666666E-2</v>
      </c>
    </row>
    <row r="358" spans="2:18" x14ac:dyDescent="0.2">
      <c r="B358" s="20" t="s">
        <v>355</v>
      </c>
      <c r="C358" s="21" t="s">
        <v>1041</v>
      </c>
      <c r="D358" s="21" t="s">
        <v>2182</v>
      </c>
      <c r="E358" s="26">
        <v>13177034</v>
      </c>
      <c r="F358" s="26">
        <v>493</v>
      </c>
      <c r="G358" s="26">
        <v>26728.263691683569</v>
      </c>
      <c r="H358" s="112">
        <v>945</v>
      </c>
      <c r="I358" s="68">
        <v>1.9168356997971603</v>
      </c>
      <c r="J358" s="68">
        <v>0.52169312169312165</v>
      </c>
      <c r="K358" s="67">
        <v>13943.951322751323</v>
      </c>
      <c r="M358" s="20" t="s">
        <v>367</v>
      </c>
      <c r="N358" s="21" t="s">
        <v>1055</v>
      </c>
      <c r="O358" s="26">
        <v>8780625</v>
      </c>
      <c r="P358" s="26">
        <v>92</v>
      </c>
      <c r="Q358" s="67">
        <v>95441.576086956527</v>
      </c>
      <c r="R358" s="69">
        <v>0.14153846153846153</v>
      </c>
    </row>
    <row r="359" spans="2:18" x14ac:dyDescent="0.2">
      <c r="B359" s="20" t="s">
        <v>356</v>
      </c>
      <c r="C359" s="21" t="s">
        <v>1042</v>
      </c>
      <c r="D359" s="21" t="s">
        <v>2182</v>
      </c>
      <c r="E359" s="26">
        <v>23289424</v>
      </c>
      <c r="F359" s="26">
        <v>298</v>
      </c>
      <c r="G359" s="26">
        <v>78152.429530201349</v>
      </c>
      <c r="H359" s="112">
        <v>3470</v>
      </c>
      <c r="I359" s="68">
        <v>11.644295302013424</v>
      </c>
      <c r="J359" s="68">
        <v>8.5878962536023049E-2</v>
      </c>
      <c r="K359" s="67">
        <v>6711.6495677233434</v>
      </c>
      <c r="M359" s="20" t="s">
        <v>368</v>
      </c>
      <c r="N359" s="21" t="s">
        <v>1056</v>
      </c>
      <c r="O359" s="26">
        <v>5619500</v>
      </c>
      <c r="P359" s="26">
        <v>80</v>
      </c>
      <c r="Q359" s="67">
        <v>70243.75</v>
      </c>
      <c r="R359" s="69">
        <v>0.1391304347826087</v>
      </c>
    </row>
    <row r="360" spans="2:18" x14ac:dyDescent="0.2">
      <c r="B360" s="20" t="s">
        <v>357</v>
      </c>
      <c r="C360" s="21" t="s">
        <v>1043</v>
      </c>
      <c r="D360" s="21" t="s">
        <v>2182</v>
      </c>
      <c r="E360" s="26">
        <v>153254228</v>
      </c>
      <c r="F360" s="26">
        <v>2607</v>
      </c>
      <c r="G360" s="26">
        <v>58785.664748753356</v>
      </c>
      <c r="H360" s="112">
        <v>4910</v>
      </c>
      <c r="I360" s="68">
        <v>1.8833908707326428</v>
      </c>
      <c r="J360" s="68">
        <v>0.53095723014256624</v>
      </c>
      <c r="K360" s="67">
        <v>31212.673727087575</v>
      </c>
      <c r="M360" s="20" t="s">
        <v>369</v>
      </c>
      <c r="N360" s="21" t="s">
        <v>1057</v>
      </c>
      <c r="O360" s="26">
        <v>28245150</v>
      </c>
      <c r="P360" s="26">
        <v>258</v>
      </c>
      <c r="Q360" s="67">
        <v>109477.32558139534</v>
      </c>
      <c r="R360" s="69">
        <v>0.30714285714285716</v>
      </c>
    </row>
    <row r="361" spans="2:18" x14ac:dyDescent="0.2">
      <c r="B361" s="20" t="s">
        <v>358</v>
      </c>
      <c r="C361" s="21" t="s">
        <v>1046</v>
      </c>
      <c r="D361" s="21" t="s">
        <v>2183</v>
      </c>
      <c r="E361" s="26">
        <v>30526770</v>
      </c>
      <c r="F361" s="26">
        <v>550</v>
      </c>
      <c r="G361" s="26">
        <v>55503.218181818185</v>
      </c>
      <c r="H361" s="112">
        <v>655</v>
      </c>
      <c r="I361" s="68">
        <v>1.1909090909090909</v>
      </c>
      <c r="J361" s="68">
        <v>0.83969465648854957</v>
      </c>
      <c r="K361" s="67">
        <v>46605.755725190837</v>
      </c>
      <c r="M361" s="20" t="s">
        <v>370</v>
      </c>
      <c r="N361" s="21" t="s">
        <v>1058</v>
      </c>
      <c r="O361" s="26">
        <v>73994985</v>
      </c>
      <c r="P361" s="26">
        <v>859</v>
      </c>
      <c r="Q361" s="67">
        <v>86140.844004656581</v>
      </c>
      <c r="R361" s="69">
        <v>0.56699669966996702</v>
      </c>
    </row>
    <row r="362" spans="2:18" x14ac:dyDescent="0.2">
      <c r="B362" s="20" t="s">
        <v>359</v>
      </c>
      <c r="C362" s="21" t="s">
        <v>1047</v>
      </c>
      <c r="D362" s="21" t="s">
        <v>2183</v>
      </c>
      <c r="E362" s="26">
        <v>905215</v>
      </c>
      <c r="F362" s="26">
        <v>37</v>
      </c>
      <c r="G362" s="26">
        <v>24465.27027027027</v>
      </c>
      <c r="H362" s="112">
        <v>95</v>
      </c>
      <c r="I362" s="68">
        <v>2.5675675675675675</v>
      </c>
      <c r="J362" s="68">
        <v>0.38947368421052631</v>
      </c>
      <c r="K362" s="67">
        <v>9528.5789473684217</v>
      </c>
      <c r="M362" s="20" t="s">
        <v>371</v>
      </c>
      <c r="N362" s="21" t="s">
        <v>1059</v>
      </c>
      <c r="O362" s="26">
        <v>764250</v>
      </c>
      <c r="P362" s="26">
        <v>14</v>
      </c>
      <c r="Q362" s="67">
        <v>54589.285714285717</v>
      </c>
      <c r="R362" s="69">
        <v>3.9436619718309862E-2</v>
      </c>
    </row>
    <row r="363" spans="2:18" x14ac:dyDescent="0.2">
      <c r="B363" s="20" t="s">
        <v>360</v>
      </c>
      <c r="C363" s="21" t="s">
        <v>1048</v>
      </c>
      <c r="D363" s="21" t="s">
        <v>2183</v>
      </c>
      <c r="E363" s="26">
        <v>720995</v>
      </c>
      <c r="F363" s="26">
        <v>46</v>
      </c>
      <c r="G363" s="26">
        <v>15673.804347826086</v>
      </c>
      <c r="H363" s="112">
        <v>230</v>
      </c>
      <c r="I363" s="68">
        <v>5</v>
      </c>
      <c r="J363" s="68">
        <v>0.2</v>
      </c>
      <c r="K363" s="67">
        <v>3134.7608695652175</v>
      </c>
      <c r="M363" s="20" t="s">
        <v>372</v>
      </c>
      <c r="N363" s="21" t="s">
        <v>1060</v>
      </c>
      <c r="O363" s="26">
        <v>14813900</v>
      </c>
      <c r="P363" s="26">
        <v>56</v>
      </c>
      <c r="Q363" s="67">
        <v>264533.92857142858</v>
      </c>
      <c r="R363" s="69">
        <v>0.16969696969696971</v>
      </c>
    </row>
    <row r="364" spans="2:18" x14ac:dyDescent="0.2">
      <c r="B364" s="20" t="s">
        <v>361</v>
      </c>
      <c r="C364" s="21" t="s">
        <v>1049</v>
      </c>
      <c r="D364" s="21" t="s">
        <v>2183</v>
      </c>
      <c r="E364" s="26">
        <v>162768125</v>
      </c>
      <c r="F364" s="26">
        <v>658</v>
      </c>
      <c r="G364" s="26">
        <v>247367.97112462006</v>
      </c>
      <c r="H364" s="112">
        <v>795</v>
      </c>
      <c r="I364" s="68">
        <v>1.2082066869300911</v>
      </c>
      <c r="J364" s="68">
        <v>0.82767295597484281</v>
      </c>
      <c r="K364" s="67">
        <v>204739.77987421383</v>
      </c>
      <c r="M364" s="20" t="s">
        <v>373</v>
      </c>
      <c r="N364" s="21" t="s">
        <v>1061</v>
      </c>
      <c r="O364" s="26">
        <v>1699075</v>
      </c>
      <c r="P364" s="26">
        <v>41</v>
      </c>
      <c r="Q364" s="67">
        <v>41440.853658536587</v>
      </c>
      <c r="R364" s="69">
        <v>0.17446808510638298</v>
      </c>
    </row>
    <row r="365" spans="2:18" x14ac:dyDescent="0.2">
      <c r="B365" s="20" t="s">
        <v>362</v>
      </c>
      <c r="C365" s="21" t="s">
        <v>1050</v>
      </c>
      <c r="D365" s="21" t="s">
        <v>2183</v>
      </c>
      <c r="E365" s="26">
        <v>12447350</v>
      </c>
      <c r="F365" s="26">
        <v>386</v>
      </c>
      <c r="G365" s="26">
        <v>32247.0207253886</v>
      </c>
      <c r="H365" s="112">
        <v>520</v>
      </c>
      <c r="I365" s="68">
        <v>1.3471502590673574</v>
      </c>
      <c r="J365" s="68">
        <v>0.74230769230769234</v>
      </c>
      <c r="K365" s="67">
        <v>23937.211538461539</v>
      </c>
      <c r="M365" s="20" t="s">
        <v>374</v>
      </c>
      <c r="N365" s="21" t="s">
        <v>1062</v>
      </c>
      <c r="O365" s="26">
        <v>2211300</v>
      </c>
      <c r="P365" s="26">
        <v>36</v>
      </c>
      <c r="Q365" s="67">
        <v>61425</v>
      </c>
      <c r="R365" s="69">
        <v>5.5813953488372092E-2</v>
      </c>
    </row>
    <row r="366" spans="2:18" x14ac:dyDescent="0.2">
      <c r="B366" s="20" t="s">
        <v>363</v>
      </c>
      <c r="C366" s="21" t="s">
        <v>1051</v>
      </c>
      <c r="D366" s="21" t="s">
        <v>2183</v>
      </c>
      <c r="E366" s="26">
        <v>4394200</v>
      </c>
      <c r="F366" s="26">
        <v>198</v>
      </c>
      <c r="G366" s="26">
        <v>22192.929292929293</v>
      </c>
      <c r="H366" s="112">
        <v>445</v>
      </c>
      <c r="I366" s="68">
        <v>2.2474747474747474</v>
      </c>
      <c r="J366" s="68">
        <v>0.44494382022471912</v>
      </c>
      <c r="K366" s="67">
        <v>9874.606741573034</v>
      </c>
      <c r="M366" s="20" t="s">
        <v>375</v>
      </c>
      <c r="N366" s="21" t="s">
        <v>1063</v>
      </c>
      <c r="O366" s="26">
        <v>11179200</v>
      </c>
      <c r="P366" s="26">
        <v>98</v>
      </c>
      <c r="Q366" s="67">
        <v>114073.4693877551</v>
      </c>
      <c r="R366" s="69">
        <v>0.15312500000000001</v>
      </c>
    </row>
    <row r="367" spans="2:18" x14ac:dyDescent="0.2">
      <c r="B367" s="20" t="s">
        <v>364</v>
      </c>
      <c r="C367" s="21" t="s">
        <v>1052</v>
      </c>
      <c r="D367" s="21" t="s">
        <v>2183</v>
      </c>
      <c r="E367" s="26">
        <v>14576532</v>
      </c>
      <c r="F367" s="26">
        <v>308</v>
      </c>
      <c r="G367" s="26">
        <v>47326.402597402601</v>
      </c>
      <c r="H367" s="112">
        <v>465</v>
      </c>
      <c r="I367" s="68">
        <v>1.5097402597402598</v>
      </c>
      <c r="J367" s="68">
        <v>0.66236559139784945</v>
      </c>
      <c r="K367" s="67">
        <v>31347.380645161291</v>
      </c>
      <c r="M367" s="20" t="s">
        <v>376</v>
      </c>
      <c r="N367" s="21" t="s">
        <v>1064</v>
      </c>
      <c r="O367" s="26">
        <v>2362275</v>
      </c>
      <c r="P367" s="26">
        <v>106</v>
      </c>
      <c r="Q367" s="67">
        <v>22285.613207547169</v>
      </c>
      <c r="R367" s="69">
        <v>0.26500000000000001</v>
      </c>
    </row>
    <row r="368" spans="2:18" x14ac:dyDescent="0.2">
      <c r="B368" s="20" t="s">
        <v>365</v>
      </c>
      <c r="C368" s="21" t="s">
        <v>1053</v>
      </c>
      <c r="D368" s="21" t="s">
        <v>2183</v>
      </c>
      <c r="E368" s="26">
        <v>1368250</v>
      </c>
      <c r="F368" s="26">
        <v>94</v>
      </c>
      <c r="G368" s="26">
        <v>14555.851063829787</v>
      </c>
      <c r="H368" s="112">
        <v>405</v>
      </c>
      <c r="I368" s="68">
        <v>4.3085106382978724</v>
      </c>
      <c r="J368" s="68">
        <v>0.23209876543209876</v>
      </c>
      <c r="K368" s="67">
        <v>3378.3950617283949</v>
      </c>
      <c r="M368" s="20" t="s">
        <v>377</v>
      </c>
      <c r="N368" s="21" t="s">
        <v>1065</v>
      </c>
      <c r="O368" s="26">
        <v>3674750</v>
      </c>
      <c r="P368" s="26">
        <v>69</v>
      </c>
      <c r="Q368" s="67">
        <v>53257.246376811592</v>
      </c>
      <c r="R368" s="69">
        <v>8.8461538461538466E-2</v>
      </c>
    </row>
    <row r="369" spans="2:18" x14ac:dyDescent="0.2">
      <c r="B369" s="20" t="s">
        <v>366</v>
      </c>
      <c r="C369" s="21" t="s">
        <v>1054</v>
      </c>
      <c r="D369" s="21" t="s">
        <v>2183</v>
      </c>
      <c r="E369" s="26">
        <v>4552160</v>
      </c>
      <c r="F369" s="26">
        <v>154</v>
      </c>
      <c r="G369" s="26">
        <v>29559.480519480519</v>
      </c>
      <c r="H369" s="112">
        <v>420</v>
      </c>
      <c r="I369" s="68">
        <v>2.7272727272727271</v>
      </c>
      <c r="J369" s="68">
        <v>0.36666666666666664</v>
      </c>
      <c r="K369" s="67">
        <v>10838.476190476191</v>
      </c>
      <c r="M369" s="20" t="s">
        <v>378</v>
      </c>
      <c r="N369" s="21" t="s">
        <v>1066</v>
      </c>
      <c r="O369" s="26">
        <v>5410500</v>
      </c>
      <c r="P369" s="26">
        <v>220</v>
      </c>
      <c r="Q369" s="67">
        <v>24593.18181818182</v>
      </c>
      <c r="R369" s="69">
        <v>0.24719101123595505</v>
      </c>
    </row>
    <row r="370" spans="2:18" x14ac:dyDescent="0.2">
      <c r="B370" s="20" t="s">
        <v>367</v>
      </c>
      <c r="C370" s="21" t="s">
        <v>1055</v>
      </c>
      <c r="D370" s="21" t="s">
        <v>2183</v>
      </c>
      <c r="E370" s="26">
        <v>16043850</v>
      </c>
      <c r="F370" s="26">
        <v>242</v>
      </c>
      <c r="G370" s="26">
        <v>66296.900826446275</v>
      </c>
      <c r="H370" s="112">
        <v>650</v>
      </c>
      <c r="I370" s="68">
        <v>2.6859504132231407</v>
      </c>
      <c r="J370" s="68">
        <v>0.37230769230769228</v>
      </c>
      <c r="K370" s="67">
        <v>24682.846153846152</v>
      </c>
      <c r="M370" s="20" t="s">
        <v>379</v>
      </c>
      <c r="N370" s="21" t="s">
        <v>1067</v>
      </c>
      <c r="O370" s="26">
        <v>124350</v>
      </c>
      <c r="P370" s="26">
        <v>35</v>
      </c>
      <c r="Q370" s="67">
        <v>3552.8571428571427</v>
      </c>
      <c r="R370" s="69">
        <v>0.1044776119402985</v>
      </c>
    </row>
    <row r="371" spans="2:18" x14ac:dyDescent="0.2">
      <c r="B371" s="20" t="s">
        <v>368</v>
      </c>
      <c r="C371" s="21" t="s">
        <v>1056</v>
      </c>
      <c r="D371" s="21" t="s">
        <v>2183</v>
      </c>
      <c r="E371" s="26">
        <v>13246220</v>
      </c>
      <c r="F371" s="26">
        <v>302</v>
      </c>
      <c r="G371" s="26">
        <v>43861.655629139073</v>
      </c>
      <c r="H371" s="112">
        <v>575</v>
      </c>
      <c r="I371" s="68">
        <v>1.9039735099337749</v>
      </c>
      <c r="J371" s="68">
        <v>0.52521739130434786</v>
      </c>
      <c r="K371" s="67">
        <v>23036.904347826086</v>
      </c>
      <c r="M371" s="20" t="s">
        <v>380</v>
      </c>
      <c r="N371" s="21" t="s">
        <v>1068</v>
      </c>
      <c r="O371" s="26">
        <v>8101900</v>
      </c>
      <c r="P371" s="26">
        <v>222</v>
      </c>
      <c r="Q371" s="67">
        <v>36495.045045045044</v>
      </c>
      <c r="R371" s="69">
        <v>0.27750000000000002</v>
      </c>
    </row>
    <row r="372" spans="2:18" x14ac:dyDescent="0.2">
      <c r="B372" s="20" t="s">
        <v>369</v>
      </c>
      <c r="C372" s="21" t="s">
        <v>1057</v>
      </c>
      <c r="D372" s="21" t="s">
        <v>2183</v>
      </c>
      <c r="E372" s="26">
        <v>40681515</v>
      </c>
      <c r="F372" s="26">
        <v>417</v>
      </c>
      <c r="G372" s="26">
        <v>97557.589928057554</v>
      </c>
      <c r="H372" s="112">
        <v>840</v>
      </c>
      <c r="I372" s="68">
        <v>2.014388489208633</v>
      </c>
      <c r="J372" s="68">
        <v>0.49642857142857144</v>
      </c>
      <c r="K372" s="67">
        <v>48430.375</v>
      </c>
      <c r="M372" s="20" t="s">
        <v>381</v>
      </c>
      <c r="N372" s="21" t="s">
        <v>1069</v>
      </c>
      <c r="O372" s="26">
        <v>7376125</v>
      </c>
      <c r="P372" s="26">
        <v>262</v>
      </c>
      <c r="Q372" s="67">
        <v>28153.148854961833</v>
      </c>
      <c r="R372" s="69">
        <v>0.29604519774011301</v>
      </c>
    </row>
    <row r="373" spans="2:18" x14ac:dyDescent="0.2">
      <c r="B373" s="20" t="s">
        <v>370</v>
      </c>
      <c r="C373" s="21" t="s">
        <v>1058</v>
      </c>
      <c r="D373" s="21" t="s">
        <v>2183</v>
      </c>
      <c r="E373" s="26">
        <v>107086040</v>
      </c>
      <c r="F373" s="26">
        <v>1298</v>
      </c>
      <c r="G373" s="26">
        <v>82500.801232665646</v>
      </c>
      <c r="H373" s="112">
        <v>1515</v>
      </c>
      <c r="I373" s="68">
        <v>1.1671802773497688</v>
      </c>
      <c r="J373" s="68">
        <v>0.85676567656765679</v>
      </c>
      <c r="K373" s="67">
        <v>70683.854785478543</v>
      </c>
      <c r="M373" s="20" t="s">
        <v>382</v>
      </c>
      <c r="N373" s="21" t="s">
        <v>1070</v>
      </c>
      <c r="O373" s="26">
        <v>2162300</v>
      </c>
      <c r="P373" s="26">
        <v>68</v>
      </c>
      <c r="Q373" s="67">
        <v>31798.529411764706</v>
      </c>
      <c r="R373" s="69">
        <v>0.12252252252252252</v>
      </c>
    </row>
    <row r="374" spans="2:18" x14ac:dyDescent="0.2">
      <c r="B374" s="20" t="s">
        <v>371</v>
      </c>
      <c r="C374" s="21" t="s">
        <v>1059</v>
      </c>
      <c r="D374" s="21" t="s">
        <v>2183</v>
      </c>
      <c r="E374" s="26">
        <v>4253290</v>
      </c>
      <c r="F374" s="26">
        <v>92</v>
      </c>
      <c r="G374" s="26">
        <v>46231.413043478264</v>
      </c>
      <c r="H374" s="112">
        <v>355</v>
      </c>
      <c r="I374" s="68">
        <v>3.8586956521739131</v>
      </c>
      <c r="J374" s="68">
        <v>0.25915492957746478</v>
      </c>
      <c r="K374" s="67">
        <v>11981.098591549297</v>
      </c>
      <c r="M374" s="20" t="s">
        <v>383</v>
      </c>
      <c r="N374" s="21" t="s">
        <v>1071</v>
      </c>
      <c r="O374" s="26">
        <v>272000</v>
      </c>
      <c r="P374" s="26">
        <v>24</v>
      </c>
      <c r="Q374" s="67">
        <v>11333.333333333334</v>
      </c>
      <c r="R374" s="69">
        <v>6.7605633802816895E-2</v>
      </c>
    </row>
    <row r="375" spans="2:18" x14ac:dyDescent="0.2">
      <c r="B375" s="20" t="s">
        <v>372</v>
      </c>
      <c r="C375" s="21" t="s">
        <v>1060</v>
      </c>
      <c r="D375" s="21" t="s">
        <v>2183</v>
      </c>
      <c r="E375" s="26">
        <v>19475775</v>
      </c>
      <c r="F375" s="26">
        <v>191</v>
      </c>
      <c r="G375" s="26">
        <v>101967.40837696336</v>
      </c>
      <c r="H375" s="112">
        <v>330</v>
      </c>
      <c r="I375" s="68">
        <v>1.7277486910994764</v>
      </c>
      <c r="J375" s="68">
        <v>0.57878787878787874</v>
      </c>
      <c r="K375" s="67">
        <v>59017.5</v>
      </c>
      <c r="M375" s="20" t="s">
        <v>384</v>
      </c>
      <c r="N375" s="21" t="s">
        <v>1072</v>
      </c>
      <c r="O375" s="26">
        <v>489675</v>
      </c>
      <c r="P375" s="26">
        <v>86</v>
      </c>
      <c r="Q375" s="67">
        <v>5693.895348837209</v>
      </c>
      <c r="R375" s="69">
        <v>0.2388888888888889</v>
      </c>
    </row>
    <row r="376" spans="2:18" x14ac:dyDescent="0.2">
      <c r="B376" s="20" t="s">
        <v>373</v>
      </c>
      <c r="C376" s="21" t="s">
        <v>1061</v>
      </c>
      <c r="D376" s="21" t="s">
        <v>2183</v>
      </c>
      <c r="E376" s="26">
        <v>7861225</v>
      </c>
      <c r="F376" s="26">
        <v>107</v>
      </c>
      <c r="G376" s="26">
        <v>73469.392523364484</v>
      </c>
      <c r="H376" s="112">
        <v>235</v>
      </c>
      <c r="I376" s="68">
        <v>2.1962616822429908</v>
      </c>
      <c r="J376" s="68">
        <v>0.4553191489361702</v>
      </c>
      <c r="K376" s="67">
        <v>33452.021276595748</v>
      </c>
      <c r="M376" s="20" t="s">
        <v>385</v>
      </c>
      <c r="N376" s="21" t="s">
        <v>1073</v>
      </c>
      <c r="O376" s="26">
        <v>816300</v>
      </c>
      <c r="P376" s="26">
        <v>22</v>
      </c>
      <c r="Q376" s="67">
        <v>37104.545454545456</v>
      </c>
      <c r="R376" s="69">
        <v>4.7826086956521741E-2</v>
      </c>
    </row>
    <row r="377" spans="2:18" x14ac:dyDescent="0.2">
      <c r="B377" s="20" t="s">
        <v>374</v>
      </c>
      <c r="C377" s="21" t="s">
        <v>1062</v>
      </c>
      <c r="D377" s="21" t="s">
        <v>2183</v>
      </c>
      <c r="E377" s="26">
        <v>16052325</v>
      </c>
      <c r="F377" s="26">
        <v>316</v>
      </c>
      <c r="G377" s="26">
        <v>50798.496835443038</v>
      </c>
      <c r="H377" s="112">
        <v>645</v>
      </c>
      <c r="I377" s="68">
        <v>2.0411392405063293</v>
      </c>
      <c r="J377" s="68">
        <v>0.48992248062015503</v>
      </c>
      <c r="K377" s="67">
        <v>24887.325581395347</v>
      </c>
      <c r="M377" s="20" t="s">
        <v>386</v>
      </c>
      <c r="N377" s="21" t="s">
        <v>1074</v>
      </c>
      <c r="O377" s="26">
        <v>89000</v>
      </c>
      <c r="P377" s="26">
        <v>3</v>
      </c>
      <c r="Q377" s="67">
        <v>29666.666666666668</v>
      </c>
      <c r="R377" s="69">
        <v>1.7647058823529412E-2</v>
      </c>
    </row>
    <row r="378" spans="2:18" x14ac:dyDescent="0.2">
      <c r="B378" s="20" t="s">
        <v>375</v>
      </c>
      <c r="C378" s="21" t="s">
        <v>1063</v>
      </c>
      <c r="D378" s="21" t="s">
        <v>2183</v>
      </c>
      <c r="E378" s="26">
        <v>14518700</v>
      </c>
      <c r="F378" s="26">
        <v>219</v>
      </c>
      <c r="G378" s="26">
        <v>66295.433789954332</v>
      </c>
      <c r="H378" s="112">
        <v>640</v>
      </c>
      <c r="I378" s="68">
        <v>2.9223744292237441</v>
      </c>
      <c r="J378" s="68">
        <v>0.34218749999999998</v>
      </c>
      <c r="K378" s="67">
        <v>22685.46875</v>
      </c>
      <c r="M378" s="20" t="s">
        <v>387</v>
      </c>
      <c r="N378" s="21" t="s">
        <v>1075</v>
      </c>
      <c r="O378" s="26">
        <v>34250</v>
      </c>
      <c r="P378" s="26">
        <v>1</v>
      </c>
      <c r="Q378" s="67">
        <v>34250</v>
      </c>
      <c r="R378" s="69">
        <v>6.6666666666666671E-3</v>
      </c>
    </row>
    <row r="379" spans="2:18" x14ac:dyDescent="0.2">
      <c r="B379" s="20" t="s">
        <v>376</v>
      </c>
      <c r="C379" s="21" t="s">
        <v>1064</v>
      </c>
      <c r="D379" s="21" t="s">
        <v>2183</v>
      </c>
      <c r="E379" s="26">
        <v>5323475</v>
      </c>
      <c r="F379" s="26">
        <v>268</v>
      </c>
      <c r="G379" s="26">
        <v>19863.712686567163</v>
      </c>
      <c r="H379" s="112">
        <v>400</v>
      </c>
      <c r="I379" s="68">
        <v>1.4925373134328359</v>
      </c>
      <c r="J379" s="68">
        <v>0.67</v>
      </c>
      <c r="K379" s="67">
        <v>13308.6875</v>
      </c>
      <c r="M379" s="20" t="s">
        <v>388</v>
      </c>
      <c r="N379" s="21" t="s">
        <v>1076</v>
      </c>
      <c r="O379" s="26">
        <v>2569325</v>
      </c>
      <c r="P379" s="26">
        <v>27</v>
      </c>
      <c r="Q379" s="67">
        <v>95160.185185185182</v>
      </c>
      <c r="R379" s="69">
        <v>6.7500000000000004E-2</v>
      </c>
    </row>
    <row r="380" spans="2:18" x14ac:dyDescent="0.2">
      <c r="B380" s="20" t="s">
        <v>377</v>
      </c>
      <c r="C380" s="21" t="s">
        <v>1065</v>
      </c>
      <c r="D380" s="21" t="s">
        <v>2183</v>
      </c>
      <c r="E380" s="26">
        <v>21684215</v>
      </c>
      <c r="F380" s="26">
        <v>343</v>
      </c>
      <c r="G380" s="26">
        <v>63219.285714285717</v>
      </c>
      <c r="H380" s="112">
        <v>780</v>
      </c>
      <c r="I380" s="68">
        <v>2.2740524781341107</v>
      </c>
      <c r="J380" s="68">
        <v>0.43974358974358974</v>
      </c>
      <c r="K380" s="67">
        <v>27800.275641025641</v>
      </c>
      <c r="M380" s="20" t="s">
        <v>389</v>
      </c>
      <c r="N380" s="21" t="s">
        <v>1077</v>
      </c>
      <c r="O380" s="26">
        <v>8800</v>
      </c>
      <c r="P380" s="26">
        <v>1</v>
      </c>
      <c r="Q380" s="67">
        <v>8800</v>
      </c>
      <c r="R380" s="69">
        <v>4.7619047619047623E-3</v>
      </c>
    </row>
    <row r="381" spans="2:18" x14ac:dyDescent="0.2">
      <c r="B381" s="20" t="s">
        <v>378</v>
      </c>
      <c r="C381" s="21" t="s">
        <v>1066</v>
      </c>
      <c r="D381" s="21" t="s">
        <v>2183</v>
      </c>
      <c r="E381" s="26">
        <v>20311925</v>
      </c>
      <c r="F381" s="26">
        <v>577</v>
      </c>
      <c r="G381" s="26">
        <v>35202.642980935874</v>
      </c>
      <c r="H381" s="112">
        <v>890</v>
      </c>
      <c r="I381" s="68">
        <v>1.5424610051993068</v>
      </c>
      <c r="J381" s="68">
        <v>0.64831460674157304</v>
      </c>
      <c r="K381" s="67">
        <v>22822.387640449437</v>
      </c>
      <c r="M381" s="20" t="s">
        <v>391</v>
      </c>
      <c r="N381" s="21" t="s">
        <v>1079</v>
      </c>
      <c r="O381" s="26">
        <v>6500</v>
      </c>
      <c r="P381" s="26">
        <v>1</v>
      </c>
      <c r="Q381" s="67">
        <v>6500</v>
      </c>
      <c r="R381" s="69">
        <v>5.5555555555555558E-3</v>
      </c>
    </row>
    <row r="382" spans="2:18" x14ac:dyDescent="0.2">
      <c r="B382" s="20" t="s">
        <v>379</v>
      </c>
      <c r="C382" s="21" t="s">
        <v>1067</v>
      </c>
      <c r="D382" s="21" t="s">
        <v>2183</v>
      </c>
      <c r="E382" s="26">
        <v>1339950</v>
      </c>
      <c r="F382" s="26">
        <v>109</v>
      </c>
      <c r="G382" s="26">
        <v>12293.119266055046</v>
      </c>
      <c r="H382" s="112">
        <v>335</v>
      </c>
      <c r="I382" s="68">
        <v>3.073394495412844</v>
      </c>
      <c r="J382" s="68">
        <v>0.32537313432835818</v>
      </c>
      <c r="K382" s="67">
        <v>3999.8507462686566</v>
      </c>
      <c r="M382" s="20" t="s">
        <v>392</v>
      </c>
      <c r="N382" s="21" t="s">
        <v>1080</v>
      </c>
      <c r="O382" s="26">
        <v>327875</v>
      </c>
      <c r="P382" s="26">
        <v>22</v>
      </c>
      <c r="Q382" s="67">
        <v>14903.40909090909</v>
      </c>
      <c r="R382" s="69">
        <v>7.586206896551724E-2</v>
      </c>
    </row>
    <row r="383" spans="2:18" x14ac:dyDescent="0.2">
      <c r="B383" s="20" t="s">
        <v>380</v>
      </c>
      <c r="C383" s="21" t="s">
        <v>1068</v>
      </c>
      <c r="D383" s="21" t="s">
        <v>2183</v>
      </c>
      <c r="E383" s="26">
        <v>24034310</v>
      </c>
      <c r="F383" s="26">
        <v>397</v>
      </c>
      <c r="G383" s="26">
        <v>60539.823677581866</v>
      </c>
      <c r="H383" s="112">
        <v>800</v>
      </c>
      <c r="I383" s="68">
        <v>2.0151133501259446</v>
      </c>
      <c r="J383" s="68">
        <v>0.49625000000000002</v>
      </c>
      <c r="K383" s="67">
        <v>30042.887500000001</v>
      </c>
      <c r="M383" s="20" t="s">
        <v>393</v>
      </c>
      <c r="N383" s="21" t="s">
        <v>1081</v>
      </c>
      <c r="O383" s="26">
        <v>570015</v>
      </c>
      <c r="P383" s="26">
        <v>42</v>
      </c>
      <c r="Q383" s="67">
        <v>13571.785714285714</v>
      </c>
      <c r="R383" s="69">
        <v>0.18260869565217391</v>
      </c>
    </row>
    <row r="384" spans="2:18" x14ac:dyDescent="0.2">
      <c r="B384" s="20" t="s">
        <v>381</v>
      </c>
      <c r="C384" s="21" t="s">
        <v>1069</v>
      </c>
      <c r="D384" s="21" t="s">
        <v>2183</v>
      </c>
      <c r="E384" s="26">
        <v>15834620</v>
      </c>
      <c r="F384" s="26">
        <v>477</v>
      </c>
      <c r="G384" s="26">
        <v>33196.268343815515</v>
      </c>
      <c r="H384" s="112">
        <v>885</v>
      </c>
      <c r="I384" s="68">
        <v>1.8553459119496856</v>
      </c>
      <c r="J384" s="68">
        <v>0.53898305084745768</v>
      </c>
      <c r="K384" s="67">
        <v>17892.225988700564</v>
      </c>
      <c r="M384" s="20" t="s">
        <v>394</v>
      </c>
      <c r="N384" s="21" t="s">
        <v>1082</v>
      </c>
      <c r="O384" s="26">
        <v>102250</v>
      </c>
      <c r="P384" s="26">
        <v>3</v>
      </c>
      <c r="Q384" s="67">
        <v>34083.333333333336</v>
      </c>
      <c r="R384" s="69">
        <v>1.4634146341463415E-2</v>
      </c>
    </row>
    <row r="385" spans="2:18" x14ac:dyDescent="0.2">
      <c r="B385" s="20" t="s">
        <v>382</v>
      </c>
      <c r="C385" s="21" t="s">
        <v>1070</v>
      </c>
      <c r="D385" s="21" t="s">
        <v>2183</v>
      </c>
      <c r="E385" s="26">
        <v>10452175</v>
      </c>
      <c r="F385" s="26">
        <v>236</v>
      </c>
      <c r="G385" s="26">
        <v>44288.877118644064</v>
      </c>
      <c r="H385" s="112">
        <v>555</v>
      </c>
      <c r="I385" s="68">
        <v>2.3516949152542375</v>
      </c>
      <c r="J385" s="68">
        <v>0.42522522522522521</v>
      </c>
      <c r="K385" s="67">
        <v>18832.747747747748</v>
      </c>
      <c r="M385" s="20" t="s">
        <v>395</v>
      </c>
      <c r="N385" s="21" t="s">
        <v>1083</v>
      </c>
      <c r="O385" s="26">
        <v>183750</v>
      </c>
      <c r="P385" s="26">
        <v>16</v>
      </c>
      <c r="Q385" s="67">
        <v>11484.375</v>
      </c>
      <c r="R385" s="69">
        <v>3.6363636363636362E-2</v>
      </c>
    </row>
    <row r="386" spans="2:18" x14ac:dyDescent="0.2">
      <c r="B386" s="20" t="s">
        <v>383</v>
      </c>
      <c r="C386" s="21" t="s">
        <v>1071</v>
      </c>
      <c r="D386" s="21" t="s">
        <v>2184</v>
      </c>
      <c r="E386" s="26">
        <v>1925975</v>
      </c>
      <c r="F386" s="26">
        <v>163</v>
      </c>
      <c r="G386" s="26">
        <v>11815.797546012271</v>
      </c>
      <c r="H386" s="112">
        <v>355</v>
      </c>
      <c r="I386" s="68">
        <v>2.1779141104294477</v>
      </c>
      <c r="J386" s="68">
        <v>0.45915492957746479</v>
      </c>
      <c r="K386" s="67">
        <v>5425.2816901408451</v>
      </c>
      <c r="M386" s="20" t="s">
        <v>396</v>
      </c>
      <c r="N386" s="21" t="s">
        <v>1084</v>
      </c>
      <c r="O386" s="26">
        <v>1653535</v>
      </c>
      <c r="P386" s="26">
        <v>161</v>
      </c>
      <c r="Q386" s="67">
        <v>10270.403726708075</v>
      </c>
      <c r="R386" s="69">
        <v>0.36590909090909091</v>
      </c>
    </row>
    <row r="387" spans="2:18" x14ac:dyDescent="0.2">
      <c r="B387" s="20" t="s">
        <v>384</v>
      </c>
      <c r="C387" s="21" t="s">
        <v>1072</v>
      </c>
      <c r="D387" s="21" t="s">
        <v>2184</v>
      </c>
      <c r="E387" s="26">
        <v>12082125</v>
      </c>
      <c r="F387" s="26">
        <v>376</v>
      </c>
      <c r="G387" s="26">
        <v>32133.311170212764</v>
      </c>
      <c r="H387" s="112">
        <v>360</v>
      </c>
      <c r="I387" s="68">
        <v>0.95744680851063835</v>
      </c>
      <c r="J387" s="68">
        <v>1.0444444444444445</v>
      </c>
      <c r="K387" s="67">
        <v>33561.458333333336</v>
      </c>
      <c r="M387" s="20" t="s">
        <v>397</v>
      </c>
      <c r="N387" s="21" t="s">
        <v>1085</v>
      </c>
      <c r="O387" s="26">
        <v>1899900</v>
      </c>
      <c r="P387" s="26">
        <v>79</v>
      </c>
      <c r="Q387" s="67">
        <v>24049.367088607596</v>
      </c>
      <c r="R387" s="69">
        <v>0.11969696969696969</v>
      </c>
    </row>
    <row r="388" spans="2:18" x14ac:dyDescent="0.2">
      <c r="B388" s="20" t="s">
        <v>385</v>
      </c>
      <c r="C388" s="21" t="s">
        <v>1073</v>
      </c>
      <c r="D388" s="21" t="s">
        <v>2184</v>
      </c>
      <c r="E388" s="26">
        <v>4786800</v>
      </c>
      <c r="F388" s="26">
        <v>163</v>
      </c>
      <c r="G388" s="26">
        <v>29366.87116564417</v>
      </c>
      <c r="H388" s="112">
        <v>460</v>
      </c>
      <c r="I388" s="68">
        <v>2.8220858895705523</v>
      </c>
      <c r="J388" s="68">
        <v>0.35434782608695653</v>
      </c>
      <c r="K388" s="67">
        <v>10406.08695652174</v>
      </c>
      <c r="M388" s="20" t="s">
        <v>398</v>
      </c>
      <c r="N388" s="21" t="s">
        <v>1086</v>
      </c>
      <c r="O388" s="26">
        <v>47500</v>
      </c>
      <c r="P388" s="26">
        <v>3</v>
      </c>
      <c r="Q388" s="67">
        <v>15833.333333333334</v>
      </c>
      <c r="R388" s="69">
        <v>6.9767441860465115E-3</v>
      </c>
    </row>
    <row r="389" spans="2:18" x14ac:dyDescent="0.2">
      <c r="B389" s="20" t="s">
        <v>386</v>
      </c>
      <c r="C389" s="21" t="s">
        <v>1074</v>
      </c>
      <c r="D389" s="21" t="s">
        <v>2184</v>
      </c>
      <c r="E389" s="26">
        <v>2530150</v>
      </c>
      <c r="F389" s="26">
        <v>73</v>
      </c>
      <c r="G389" s="26">
        <v>34659.589041095889</v>
      </c>
      <c r="H389" s="112">
        <v>170</v>
      </c>
      <c r="I389" s="68">
        <v>2.3287671232876712</v>
      </c>
      <c r="J389" s="68">
        <v>0.42941176470588233</v>
      </c>
      <c r="K389" s="67">
        <v>14883.235294117647</v>
      </c>
      <c r="M389" s="20" t="s">
        <v>399</v>
      </c>
      <c r="N389" s="21" t="s">
        <v>1087</v>
      </c>
      <c r="O389" s="26">
        <v>51000</v>
      </c>
      <c r="P389" s="26">
        <v>1</v>
      </c>
      <c r="Q389" s="67">
        <v>51000</v>
      </c>
      <c r="R389" s="69">
        <v>5.263157894736842E-3</v>
      </c>
    </row>
    <row r="390" spans="2:18" x14ac:dyDescent="0.2">
      <c r="B390" s="20" t="s">
        <v>387</v>
      </c>
      <c r="C390" s="21" t="s">
        <v>1075</v>
      </c>
      <c r="D390" s="21" t="s">
        <v>2184</v>
      </c>
      <c r="E390" s="26">
        <v>1084970</v>
      </c>
      <c r="F390" s="26">
        <v>46</v>
      </c>
      <c r="G390" s="26">
        <v>23586.304347826088</v>
      </c>
      <c r="H390" s="112">
        <v>150</v>
      </c>
      <c r="I390" s="68">
        <v>3.2608695652173911</v>
      </c>
      <c r="J390" s="68">
        <v>0.30666666666666664</v>
      </c>
      <c r="K390" s="67">
        <v>7233.1333333333332</v>
      </c>
      <c r="M390" s="20" t="s">
        <v>400</v>
      </c>
      <c r="N390" s="21" t="s">
        <v>1088</v>
      </c>
      <c r="O390" s="26">
        <v>43000</v>
      </c>
      <c r="P390" s="26">
        <v>3</v>
      </c>
      <c r="Q390" s="67">
        <v>14333.333333333334</v>
      </c>
      <c r="R390" s="69">
        <v>1.0344827586206896E-2</v>
      </c>
    </row>
    <row r="391" spans="2:18" x14ac:dyDescent="0.2">
      <c r="B391" s="20" t="s">
        <v>388</v>
      </c>
      <c r="C391" s="21" t="s">
        <v>1076</v>
      </c>
      <c r="D391" s="21" t="s">
        <v>2184</v>
      </c>
      <c r="E391" s="26">
        <v>5940670</v>
      </c>
      <c r="F391" s="26">
        <v>116</v>
      </c>
      <c r="G391" s="26">
        <v>51212.672413793101</v>
      </c>
      <c r="H391" s="112">
        <v>400</v>
      </c>
      <c r="I391" s="68">
        <v>3.4482758620689653</v>
      </c>
      <c r="J391" s="68">
        <v>0.28999999999999998</v>
      </c>
      <c r="K391" s="67">
        <v>14851.674999999999</v>
      </c>
      <c r="M391" s="20" t="s">
        <v>401</v>
      </c>
      <c r="N391" s="21" t="s">
        <v>1089</v>
      </c>
      <c r="O391" s="26">
        <v>194000</v>
      </c>
      <c r="P391" s="26">
        <v>11</v>
      </c>
      <c r="Q391" s="67">
        <v>17636.363636363636</v>
      </c>
      <c r="R391" s="69">
        <v>3.0555555555555555E-2</v>
      </c>
    </row>
    <row r="392" spans="2:18" x14ac:dyDescent="0.2">
      <c r="B392" s="20" t="s">
        <v>389</v>
      </c>
      <c r="C392" s="21" t="s">
        <v>1077</v>
      </c>
      <c r="D392" s="21" t="s">
        <v>2184</v>
      </c>
      <c r="E392" s="26">
        <v>2354450</v>
      </c>
      <c r="F392" s="26">
        <v>93</v>
      </c>
      <c r="G392" s="26">
        <v>25316.666666666668</v>
      </c>
      <c r="H392" s="112">
        <v>210</v>
      </c>
      <c r="I392" s="68">
        <v>2.2580645161290325</v>
      </c>
      <c r="J392" s="68">
        <v>0.44285714285714284</v>
      </c>
      <c r="K392" s="67">
        <v>11211.666666666666</v>
      </c>
      <c r="M392" s="20" t="s">
        <v>402</v>
      </c>
      <c r="N392" s="21" t="s">
        <v>1090</v>
      </c>
      <c r="O392" s="26">
        <v>466695</v>
      </c>
      <c r="P392" s="26">
        <v>44</v>
      </c>
      <c r="Q392" s="67">
        <v>10606.704545454546</v>
      </c>
      <c r="R392" s="69">
        <v>8.3018867924528297E-2</v>
      </c>
    </row>
    <row r="393" spans="2:18" x14ac:dyDescent="0.2">
      <c r="B393" s="20" t="s">
        <v>390</v>
      </c>
      <c r="C393" s="21" t="s">
        <v>1078</v>
      </c>
      <c r="D393" s="21" t="s">
        <v>2184</v>
      </c>
      <c r="E393" s="26">
        <v>2480700</v>
      </c>
      <c r="F393" s="26">
        <v>84</v>
      </c>
      <c r="G393" s="26">
        <v>29532.142857142859</v>
      </c>
      <c r="H393" s="112">
        <v>425</v>
      </c>
      <c r="I393" s="68">
        <v>5.0595238095238093</v>
      </c>
      <c r="J393" s="68">
        <v>0.1976470588235294</v>
      </c>
      <c r="K393" s="67">
        <v>5836.9411764705883</v>
      </c>
      <c r="M393" s="20" t="s">
        <v>403</v>
      </c>
      <c r="N393" s="21" t="s">
        <v>1091</v>
      </c>
      <c r="O393" s="26">
        <v>27700</v>
      </c>
      <c r="P393" s="26">
        <v>3</v>
      </c>
      <c r="Q393" s="67">
        <v>9233.3333333333339</v>
      </c>
      <c r="R393" s="69">
        <v>8.3333333333333332E-3</v>
      </c>
    </row>
    <row r="394" spans="2:18" x14ac:dyDescent="0.2">
      <c r="B394" s="20" t="s">
        <v>391</v>
      </c>
      <c r="C394" s="21" t="s">
        <v>1079</v>
      </c>
      <c r="D394" s="21" t="s">
        <v>2184</v>
      </c>
      <c r="E394" s="26">
        <v>840950</v>
      </c>
      <c r="F394" s="26">
        <v>61</v>
      </c>
      <c r="G394" s="26">
        <v>13786.065573770491</v>
      </c>
      <c r="H394" s="112">
        <v>180</v>
      </c>
      <c r="I394" s="68">
        <v>2.9508196721311477</v>
      </c>
      <c r="J394" s="68">
        <v>0.33888888888888891</v>
      </c>
      <c r="K394" s="67">
        <v>4671.9444444444443</v>
      </c>
      <c r="M394" s="20" t="s">
        <v>404</v>
      </c>
      <c r="N394" s="21" t="s">
        <v>1092</v>
      </c>
      <c r="O394" s="26">
        <v>417500</v>
      </c>
      <c r="P394" s="26">
        <v>31</v>
      </c>
      <c r="Q394" s="67">
        <v>13467.741935483871</v>
      </c>
      <c r="R394" s="69">
        <v>6.3265306122448975E-2</v>
      </c>
    </row>
    <row r="395" spans="2:18" x14ac:dyDescent="0.2">
      <c r="B395" s="20" t="s">
        <v>392</v>
      </c>
      <c r="C395" s="21" t="s">
        <v>1080</v>
      </c>
      <c r="D395" s="21" t="s">
        <v>2184</v>
      </c>
      <c r="E395" s="26">
        <v>4107685</v>
      </c>
      <c r="F395" s="26">
        <v>230</v>
      </c>
      <c r="G395" s="26">
        <v>17859.5</v>
      </c>
      <c r="H395" s="112">
        <v>290</v>
      </c>
      <c r="I395" s="68">
        <v>1.2608695652173914</v>
      </c>
      <c r="J395" s="68">
        <v>0.7931034482758621</v>
      </c>
      <c r="K395" s="67">
        <v>14164.431034482759</v>
      </c>
      <c r="M395" s="20" t="s">
        <v>405</v>
      </c>
      <c r="N395" s="21" t="s">
        <v>1093</v>
      </c>
      <c r="O395" s="26">
        <v>100500</v>
      </c>
      <c r="P395" s="26">
        <v>13</v>
      </c>
      <c r="Q395" s="67">
        <v>7730.7692307692305</v>
      </c>
      <c r="R395" s="69">
        <v>4.1935483870967745E-2</v>
      </c>
    </row>
    <row r="396" spans="2:18" x14ac:dyDescent="0.2">
      <c r="B396" s="20" t="s">
        <v>393</v>
      </c>
      <c r="C396" s="21" t="s">
        <v>1081</v>
      </c>
      <c r="D396" s="21" t="s">
        <v>2184</v>
      </c>
      <c r="E396" s="26">
        <v>4267720</v>
      </c>
      <c r="F396" s="26">
        <v>192</v>
      </c>
      <c r="G396" s="26">
        <v>22227.708333333332</v>
      </c>
      <c r="H396" s="112">
        <v>230</v>
      </c>
      <c r="I396" s="68">
        <v>1.1979166666666667</v>
      </c>
      <c r="J396" s="68">
        <v>0.83478260869565213</v>
      </c>
      <c r="K396" s="67">
        <v>18555.304347826088</v>
      </c>
      <c r="M396" s="20" t="s">
        <v>406</v>
      </c>
      <c r="N396" s="21" t="s">
        <v>1094</v>
      </c>
      <c r="O396" s="26">
        <v>1274665</v>
      </c>
      <c r="P396" s="26">
        <v>110</v>
      </c>
      <c r="Q396" s="67">
        <v>11587.863636363636</v>
      </c>
      <c r="R396" s="69">
        <v>0.21359223300970873</v>
      </c>
    </row>
    <row r="397" spans="2:18" x14ac:dyDescent="0.2">
      <c r="B397" s="20" t="s">
        <v>394</v>
      </c>
      <c r="C397" s="21" t="s">
        <v>1082</v>
      </c>
      <c r="D397" s="21" t="s">
        <v>2184</v>
      </c>
      <c r="E397" s="26">
        <v>1144895</v>
      </c>
      <c r="F397" s="26">
        <v>64</v>
      </c>
      <c r="G397" s="26">
        <v>17888.984375</v>
      </c>
      <c r="H397" s="112">
        <v>205</v>
      </c>
      <c r="I397" s="68">
        <v>3.203125</v>
      </c>
      <c r="J397" s="68">
        <v>0.31219512195121951</v>
      </c>
      <c r="K397" s="67">
        <v>5584.8536585365855</v>
      </c>
      <c r="M397" s="20" t="s">
        <v>407</v>
      </c>
      <c r="N397" s="21" t="s">
        <v>1095</v>
      </c>
      <c r="O397" s="26">
        <v>75950</v>
      </c>
      <c r="P397" s="26">
        <v>6</v>
      </c>
      <c r="Q397" s="67">
        <v>12658.333333333334</v>
      </c>
      <c r="R397" s="69">
        <v>2.7272727272727271E-2</v>
      </c>
    </row>
    <row r="398" spans="2:18" x14ac:dyDescent="0.2">
      <c r="B398" s="20" t="s">
        <v>395</v>
      </c>
      <c r="C398" s="21" t="s">
        <v>1083</v>
      </c>
      <c r="D398" s="21" t="s">
        <v>2184</v>
      </c>
      <c r="E398" s="26">
        <v>3786900</v>
      </c>
      <c r="F398" s="26">
        <v>123</v>
      </c>
      <c r="G398" s="26">
        <v>30787.804878048781</v>
      </c>
      <c r="H398" s="112">
        <v>440</v>
      </c>
      <c r="I398" s="68">
        <v>3.5772357723577235</v>
      </c>
      <c r="J398" s="68">
        <v>0.27954545454545454</v>
      </c>
      <c r="K398" s="67">
        <v>8606.5909090909099</v>
      </c>
      <c r="M398" s="20" t="s">
        <v>408</v>
      </c>
      <c r="N398" s="21" t="s">
        <v>1096</v>
      </c>
      <c r="O398" s="26">
        <v>19150</v>
      </c>
      <c r="P398" s="26">
        <v>4</v>
      </c>
      <c r="Q398" s="67">
        <v>4787.5</v>
      </c>
      <c r="R398" s="69">
        <v>1.4545454545454545E-2</v>
      </c>
    </row>
    <row r="399" spans="2:18" x14ac:dyDescent="0.2">
      <c r="B399" s="20" t="s">
        <v>396</v>
      </c>
      <c r="C399" s="21" t="s">
        <v>1084</v>
      </c>
      <c r="D399" s="21" t="s">
        <v>2184</v>
      </c>
      <c r="E399" s="26">
        <v>8298370</v>
      </c>
      <c r="F399" s="26">
        <v>435</v>
      </c>
      <c r="G399" s="26">
        <v>19076.712643678162</v>
      </c>
      <c r="H399" s="112">
        <v>440</v>
      </c>
      <c r="I399" s="68">
        <v>1.0114942528735633</v>
      </c>
      <c r="J399" s="68">
        <v>0.98863636363636365</v>
      </c>
      <c r="K399" s="67">
        <v>18859.93181818182</v>
      </c>
      <c r="M399" s="20" t="s">
        <v>409</v>
      </c>
      <c r="N399" s="21" t="s">
        <v>1097</v>
      </c>
      <c r="O399" s="26">
        <v>76200</v>
      </c>
      <c r="P399" s="26">
        <v>6</v>
      </c>
      <c r="Q399" s="67">
        <v>12700</v>
      </c>
      <c r="R399" s="69">
        <v>1.5584415584415584E-2</v>
      </c>
    </row>
    <row r="400" spans="2:18" x14ac:dyDescent="0.2">
      <c r="B400" s="20" t="s">
        <v>397</v>
      </c>
      <c r="C400" s="21" t="s">
        <v>1085</v>
      </c>
      <c r="D400" s="21" t="s">
        <v>2184</v>
      </c>
      <c r="E400" s="26">
        <v>34571475</v>
      </c>
      <c r="F400" s="26">
        <v>629</v>
      </c>
      <c r="G400" s="26">
        <v>54962.599364069953</v>
      </c>
      <c r="H400" s="112">
        <v>660</v>
      </c>
      <c r="I400" s="68">
        <v>1.0492845786963434</v>
      </c>
      <c r="J400" s="68">
        <v>0.95303030303030301</v>
      </c>
      <c r="K400" s="67">
        <v>52381.022727272728</v>
      </c>
      <c r="M400" s="20" t="s">
        <v>410</v>
      </c>
      <c r="N400" s="21" t="s">
        <v>1098</v>
      </c>
      <c r="O400" s="26">
        <v>23700</v>
      </c>
      <c r="P400" s="26">
        <v>4</v>
      </c>
      <c r="Q400" s="67">
        <v>5925</v>
      </c>
      <c r="R400" s="69">
        <v>9.5238095238095247E-3</v>
      </c>
    </row>
    <row r="401" spans="2:18" x14ac:dyDescent="0.2">
      <c r="B401" s="20" t="s">
        <v>398</v>
      </c>
      <c r="C401" s="21" t="s">
        <v>1086</v>
      </c>
      <c r="D401" s="21" t="s">
        <v>2184</v>
      </c>
      <c r="E401" s="26">
        <v>1703755</v>
      </c>
      <c r="F401" s="26">
        <v>67</v>
      </c>
      <c r="G401" s="26">
        <v>25429.179104477611</v>
      </c>
      <c r="H401" s="112">
        <v>430</v>
      </c>
      <c r="I401" s="68">
        <v>6.4179104477611943</v>
      </c>
      <c r="J401" s="68">
        <v>0.1558139534883721</v>
      </c>
      <c r="K401" s="67">
        <v>3962.2209302325582</v>
      </c>
      <c r="M401" s="20" t="s">
        <v>411</v>
      </c>
      <c r="N401" s="21" t="s">
        <v>1099</v>
      </c>
      <c r="O401" s="26">
        <v>518250</v>
      </c>
      <c r="P401" s="26">
        <v>9</v>
      </c>
      <c r="Q401" s="67">
        <v>57583.333333333336</v>
      </c>
      <c r="R401" s="69">
        <v>1.607142857142857E-2</v>
      </c>
    </row>
    <row r="402" spans="2:18" x14ac:dyDescent="0.2">
      <c r="B402" s="20" t="s">
        <v>399</v>
      </c>
      <c r="C402" s="21" t="s">
        <v>1087</v>
      </c>
      <c r="D402" s="21" t="s">
        <v>2184</v>
      </c>
      <c r="E402" s="26">
        <v>1097075</v>
      </c>
      <c r="F402" s="26">
        <v>56</v>
      </c>
      <c r="G402" s="26">
        <v>19590.625</v>
      </c>
      <c r="H402" s="112">
        <v>190</v>
      </c>
      <c r="I402" s="68">
        <v>3.3928571428571428</v>
      </c>
      <c r="J402" s="68">
        <v>0.29473684210526313</v>
      </c>
      <c r="K402" s="67">
        <v>5774.0789473684208</v>
      </c>
      <c r="M402" s="20" t="s">
        <v>412</v>
      </c>
      <c r="N402" s="21" t="s">
        <v>1100</v>
      </c>
      <c r="O402" s="26">
        <v>41250</v>
      </c>
      <c r="P402" s="26">
        <v>5</v>
      </c>
      <c r="Q402" s="67">
        <v>8250</v>
      </c>
      <c r="R402" s="69">
        <v>1.6129032258064516E-2</v>
      </c>
    </row>
    <row r="403" spans="2:18" x14ac:dyDescent="0.2">
      <c r="B403" s="20" t="s">
        <v>400</v>
      </c>
      <c r="C403" s="21" t="s">
        <v>1088</v>
      </c>
      <c r="D403" s="21" t="s">
        <v>2184</v>
      </c>
      <c r="E403" s="26">
        <v>2383200</v>
      </c>
      <c r="F403" s="26">
        <v>134</v>
      </c>
      <c r="G403" s="26">
        <v>17785.074626865673</v>
      </c>
      <c r="H403" s="112">
        <v>290</v>
      </c>
      <c r="I403" s="68">
        <v>2.1641791044776117</v>
      </c>
      <c r="J403" s="68">
        <v>0.46206896551724136</v>
      </c>
      <c r="K403" s="67">
        <v>8217.9310344827591</v>
      </c>
      <c r="M403" s="20" t="s">
        <v>413</v>
      </c>
      <c r="N403" s="21" t="s">
        <v>1101</v>
      </c>
      <c r="O403" s="26">
        <v>115575</v>
      </c>
      <c r="P403" s="26">
        <v>15</v>
      </c>
      <c r="Q403" s="67">
        <v>7705</v>
      </c>
      <c r="R403" s="69">
        <v>4.0540540540540543E-2</v>
      </c>
    </row>
    <row r="404" spans="2:18" x14ac:dyDescent="0.2">
      <c r="B404" s="20" t="s">
        <v>401</v>
      </c>
      <c r="C404" s="21" t="s">
        <v>1089</v>
      </c>
      <c r="D404" s="21" t="s">
        <v>2184</v>
      </c>
      <c r="E404" s="26">
        <v>3133225</v>
      </c>
      <c r="F404" s="26">
        <v>142</v>
      </c>
      <c r="G404" s="26">
        <v>22064.964788732395</v>
      </c>
      <c r="H404" s="112">
        <v>360</v>
      </c>
      <c r="I404" s="68">
        <v>2.535211267605634</v>
      </c>
      <c r="J404" s="68">
        <v>0.39444444444444443</v>
      </c>
      <c r="K404" s="67">
        <v>8703.4027777777774</v>
      </c>
      <c r="M404" s="20" t="s">
        <v>414</v>
      </c>
      <c r="N404" s="21" t="s">
        <v>1102</v>
      </c>
      <c r="O404" s="26">
        <v>2250</v>
      </c>
      <c r="P404" s="26">
        <v>2</v>
      </c>
      <c r="Q404" s="67">
        <v>1125</v>
      </c>
      <c r="R404" s="69">
        <v>5.0632911392405064E-3</v>
      </c>
    </row>
    <row r="405" spans="2:18" x14ac:dyDescent="0.2">
      <c r="B405" s="20" t="s">
        <v>402</v>
      </c>
      <c r="C405" s="21" t="s">
        <v>1090</v>
      </c>
      <c r="D405" s="21" t="s">
        <v>2184</v>
      </c>
      <c r="E405" s="26">
        <v>7670495</v>
      </c>
      <c r="F405" s="26">
        <v>250</v>
      </c>
      <c r="G405" s="26">
        <v>30681.98</v>
      </c>
      <c r="H405" s="112">
        <v>530</v>
      </c>
      <c r="I405" s="68">
        <v>2.12</v>
      </c>
      <c r="J405" s="68">
        <v>0.47169811320754718</v>
      </c>
      <c r="K405" s="67">
        <v>14472.632075471698</v>
      </c>
      <c r="M405" s="20" t="s">
        <v>415</v>
      </c>
      <c r="N405" s="21" t="s">
        <v>1103</v>
      </c>
      <c r="O405" s="26">
        <v>851000</v>
      </c>
      <c r="P405" s="26">
        <v>30</v>
      </c>
      <c r="Q405" s="67">
        <v>28366.666666666668</v>
      </c>
      <c r="R405" s="69">
        <v>4.3478260869565216E-2</v>
      </c>
    </row>
    <row r="406" spans="2:18" x14ac:dyDescent="0.2">
      <c r="B406" s="20" t="s">
        <v>403</v>
      </c>
      <c r="C406" s="21" t="s">
        <v>1091</v>
      </c>
      <c r="D406" s="21" t="s">
        <v>2184</v>
      </c>
      <c r="E406" s="26">
        <v>1540400</v>
      </c>
      <c r="F406" s="26">
        <v>63</v>
      </c>
      <c r="G406" s="26">
        <v>24450.79365079365</v>
      </c>
      <c r="H406" s="112">
        <v>360</v>
      </c>
      <c r="I406" s="68">
        <v>5.7142857142857144</v>
      </c>
      <c r="J406" s="68">
        <v>0.17499999999999999</v>
      </c>
      <c r="K406" s="67">
        <v>4278.8888888888887</v>
      </c>
      <c r="M406" s="20" t="s">
        <v>416</v>
      </c>
      <c r="N406" s="21" t="s">
        <v>1104</v>
      </c>
      <c r="O406" s="26">
        <v>875250</v>
      </c>
      <c r="P406" s="26">
        <v>23</v>
      </c>
      <c r="Q406" s="67">
        <v>38054.34782608696</v>
      </c>
      <c r="R406" s="69">
        <v>4.6464646464646465E-2</v>
      </c>
    </row>
    <row r="407" spans="2:18" x14ac:dyDescent="0.2">
      <c r="B407" s="20" t="s">
        <v>404</v>
      </c>
      <c r="C407" s="21" t="s">
        <v>1092</v>
      </c>
      <c r="D407" s="21" t="s">
        <v>2184</v>
      </c>
      <c r="E407" s="26">
        <v>5201350</v>
      </c>
      <c r="F407" s="26">
        <v>282</v>
      </c>
      <c r="G407" s="26">
        <v>18444.503546099291</v>
      </c>
      <c r="H407" s="112">
        <v>490</v>
      </c>
      <c r="I407" s="68">
        <v>1.7375886524822695</v>
      </c>
      <c r="J407" s="68">
        <v>0.57551020408163267</v>
      </c>
      <c r="K407" s="67">
        <v>10615</v>
      </c>
      <c r="M407" s="20" t="s">
        <v>417</v>
      </c>
      <c r="N407" s="21" t="s">
        <v>1105</v>
      </c>
      <c r="O407" s="26">
        <v>63180</v>
      </c>
      <c r="P407" s="26">
        <v>10</v>
      </c>
      <c r="Q407" s="67">
        <v>6318</v>
      </c>
      <c r="R407" s="69">
        <v>3.1746031746031744E-2</v>
      </c>
    </row>
    <row r="408" spans="2:18" x14ac:dyDescent="0.2">
      <c r="B408" s="20" t="s">
        <v>405</v>
      </c>
      <c r="C408" s="21" t="s">
        <v>1093</v>
      </c>
      <c r="D408" s="21" t="s">
        <v>2184</v>
      </c>
      <c r="E408" s="26">
        <v>3858350</v>
      </c>
      <c r="F408" s="26">
        <v>284</v>
      </c>
      <c r="G408" s="26">
        <v>13585.739436619719</v>
      </c>
      <c r="H408" s="112">
        <v>310</v>
      </c>
      <c r="I408" s="68">
        <v>1.091549295774648</v>
      </c>
      <c r="J408" s="68">
        <v>0.91612903225806452</v>
      </c>
      <c r="K408" s="67">
        <v>12446.290322580646</v>
      </c>
      <c r="M408" s="20" t="s">
        <v>418</v>
      </c>
      <c r="N408" s="21" t="s">
        <v>1701</v>
      </c>
      <c r="O408" s="26">
        <v>1388530</v>
      </c>
      <c r="P408" s="26">
        <v>78</v>
      </c>
      <c r="Q408" s="67">
        <v>17801.666666666668</v>
      </c>
      <c r="R408" s="69">
        <v>0.10263157894736842</v>
      </c>
    </row>
    <row r="409" spans="2:18" x14ac:dyDescent="0.2">
      <c r="B409" s="20" t="s">
        <v>406</v>
      </c>
      <c r="C409" s="21" t="s">
        <v>1094</v>
      </c>
      <c r="D409" s="21" t="s">
        <v>2184</v>
      </c>
      <c r="E409" s="26">
        <v>13883279</v>
      </c>
      <c r="F409" s="26">
        <v>541</v>
      </c>
      <c r="G409" s="26">
        <v>25662.253234750464</v>
      </c>
      <c r="H409" s="112">
        <v>515</v>
      </c>
      <c r="I409" s="68">
        <v>0.95194085027726427</v>
      </c>
      <c r="J409" s="68">
        <v>1.0504854368932039</v>
      </c>
      <c r="K409" s="67">
        <v>26957.823300970875</v>
      </c>
      <c r="M409" s="20" t="s">
        <v>419</v>
      </c>
      <c r="N409" s="21" t="s">
        <v>1702</v>
      </c>
      <c r="O409" s="26">
        <v>1160825</v>
      </c>
      <c r="P409" s="26">
        <v>99</v>
      </c>
      <c r="Q409" s="67">
        <v>11725.505050505051</v>
      </c>
      <c r="R409" s="69">
        <v>0.10531914893617021</v>
      </c>
    </row>
    <row r="410" spans="2:18" x14ac:dyDescent="0.2">
      <c r="B410" s="20" t="s">
        <v>407</v>
      </c>
      <c r="C410" s="21" t="s">
        <v>1095</v>
      </c>
      <c r="D410" s="21" t="s">
        <v>2184</v>
      </c>
      <c r="E410" s="26">
        <v>2568900</v>
      </c>
      <c r="F410" s="26">
        <v>118</v>
      </c>
      <c r="G410" s="26">
        <v>21770.338983050846</v>
      </c>
      <c r="H410" s="112">
        <v>220</v>
      </c>
      <c r="I410" s="68">
        <v>1.8644067796610169</v>
      </c>
      <c r="J410" s="68">
        <v>0.53636363636363638</v>
      </c>
      <c r="K410" s="67">
        <v>11676.818181818182</v>
      </c>
      <c r="M410" s="20" t="s">
        <v>420</v>
      </c>
      <c r="N410" s="21" t="s">
        <v>1703</v>
      </c>
      <c r="O410" s="26">
        <v>106250</v>
      </c>
      <c r="P410" s="26">
        <v>7</v>
      </c>
      <c r="Q410" s="67">
        <v>15178.571428571429</v>
      </c>
      <c r="R410" s="69">
        <v>0.02</v>
      </c>
    </row>
    <row r="411" spans="2:18" x14ac:dyDescent="0.2">
      <c r="B411" s="20" t="s">
        <v>408</v>
      </c>
      <c r="C411" s="21" t="s">
        <v>1096</v>
      </c>
      <c r="D411" s="21" t="s">
        <v>2184</v>
      </c>
      <c r="E411" s="26">
        <v>2996125</v>
      </c>
      <c r="F411" s="26">
        <v>132</v>
      </c>
      <c r="G411" s="26">
        <v>22697.916666666668</v>
      </c>
      <c r="H411" s="112">
        <v>275</v>
      </c>
      <c r="I411" s="68">
        <v>2.0833333333333335</v>
      </c>
      <c r="J411" s="68">
        <v>0.48</v>
      </c>
      <c r="K411" s="67">
        <v>10895</v>
      </c>
      <c r="M411" s="20" t="s">
        <v>421</v>
      </c>
      <c r="N411" s="21" t="s">
        <v>1704</v>
      </c>
      <c r="O411" s="26">
        <v>20500</v>
      </c>
      <c r="P411" s="26">
        <v>1</v>
      </c>
      <c r="Q411" s="67">
        <v>20500</v>
      </c>
      <c r="R411" s="69">
        <v>2.5974025974025974E-3</v>
      </c>
    </row>
    <row r="412" spans="2:18" x14ac:dyDescent="0.2">
      <c r="B412" s="20" t="s">
        <v>409</v>
      </c>
      <c r="C412" s="21" t="s">
        <v>1097</v>
      </c>
      <c r="D412" s="21" t="s">
        <v>2184</v>
      </c>
      <c r="E412" s="26">
        <v>2804900</v>
      </c>
      <c r="F412" s="26">
        <v>99</v>
      </c>
      <c r="G412" s="26">
        <v>28332.323232323233</v>
      </c>
      <c r="H412" s="112">
        <v>385</v>
      </c>
      <c r="I412" s="68">
        <v>3.8888888888888888</v>
      </c>
      <c r="J412" s="68">
        <v>0.25714285714285712</v>
      </c>
      <c r="K412" s="67">
        <v>7285.454545454545</v>
      </c>
      <c r="M412" s="20" t="s">
        <v>422</v>
      </c>
      <c r="N412" s="21" t="s">
        <v>1705</v>
      </c>
      <c r="O412" s="26">
        <v>24450</v>
      </c>
      <c r="P412" s="26">
        <v>3</v>
      </c>
      <c r="Q412" s="67">
        <v>8150</v>
      </c>
      <c r="R412" s="69">
        <v>7.6923076923076927E-3</v>
      </c>
    </row>
    <row r="413" spans="2:18" x14ac:dyDescent="0.2">
      <c r="B413" s="20" t="s">
        <v>410</v>
      </c>
      <c r="C413" s="21" t="s">
        <v>1098</v>
      </c>
      <c r="D413" s="21" t="s">
        <v>2184</v>
      </c>
      <c r="E413" s="26">
        <v>922680</v>
      </c>
      <c r="F413" s="26">
        <v>72</v>
      </c>
      <c r="G413" s="26">
        <v>12815</v>
      </c>
      <c r="H413" s="112">
        <v>420</v>
      </c>
      <c r="I413" s="68">
        <v>5.833333333333333</v>
      </c>
      <c r="J413" s="68">
        <v>0.17142857142857143</v>
      </c>
      <c r="K413" s="67">
        <v>2196.8571428571427</v>
      </c>
      <c r="M413" s="20" t="s">
        <v>423</v>
      </c>
      <c r="N413" s="21" t="s">
        <v>1706</v>
      </c>
      <c r="O413" s="26">
        <v>175750</v>
      </c>
      <c r="P413" s="26">
        <v>14</v>
      </c>
      <c r="Q413" s="67">
        <v>12553.571428571429</v>
      </c>
      <c r="R413" s="69">
        <v>2.9166666666666667E-2</v>
      </c>
    </row>
    <row r="414" spans="2:18" x14ac:dyDescent="0.2">
      <c r="B414" s="20" t="s">
        <v>411</v>
      </c>
      <c r="C414" s="21" t="s">
        <v>1099</v>
      </c>
      <c r="D414" s="21" t="s">
        <v>2184</v>
      </c>
      <c r="E414" s="26">
        <v>3316480</v>
      </c>
      <c r="F414" s="26">
        <v>109</v>
      </c>
      <c r="G414" s="26">
        <v>30426.422018348625</v>
      </c>
      <c r="H414" s="112">
        <v>560</v>
      </c>
      <c r="I414" s="68">
        <v>5.1376146788990829</v>
      </c>
      <c r="J414" s="68">
        <v>0.19464285714285715</v>
      </c>
      <c r="K414" s="67">
        <v>5922.2857142857147</v>
      </c>
      <c r="M414" s="20" t="s">
        <v>424</v>
      </c>
      <c r="N414" s="21" t="s">
        <v>1707</v>
      </c>
      <c r="O414" s="26">
        <v>1955925</v>
      </c>
      <c r="P414" s="26">
        <v>107</v>
      </c>
      <c r="Q414" s="67">
        <v>18279.672897196262</v>
      </c>
      <c r="R414" s="69">
        <v>0.10288461538461538</v>
      </c>
    </row>
    <row r="415" spans="2:18" x14ac:dyDescent="0.2">
      <c r="B415" s="20" t="s">
        <v>412</v>
      </c>
      <c r="C415" s="21" t="s">
        <v>1100</v>
      </c>
      <c r="D415" s="21" t="s">
        <v>2184</v>
      </c>
      <c r="E415" s="26">
        <v>6762300</v>
      </c>
      <c r="F415" s="26">
        <v>144</v>
      </c>
      <c r="G415" s="26">
        <v>46960.416666666664</v>
      </c>
      <c r="H415" s="112">
        <v>310</v>
      </c>
      <c r="I415" s="68">
        <v>2.1527777777777777</v>
      </c>
      <c r="J415" s="68">
        <v>0.46451612903225808</v>
      </c>
      <c r="K415" s="67">
        <v>21813.870967741936</v>
      </c>
      <c r="M415" s="20" t="s">
        <v>425</v>
      </c>
      <c r="N415" s="21" t="s">
        <v>1708</v>
      </c>
      <c r="O415" s="26">
        <v>18600</v>
      </c>
      <c r="P415" s="26">
        <v>3</v>
      </c>
      <c r="Q415" s="67">
        <v>6200</v>
      </c>
      <c r="R415" s="69">
        <v>5.8823529411764705E-3</v>
      </c>
    </row>
    <row r="416" spans="2:18" x14ac:dyDescent="0.2">
      <c r="B416" s="20" t="s">
        <v>413</v>
      </c>
      <c r="C416" s="21" t="s">
        <v>1101</v>
      </c>
      <c r="D416" s="21" t="s">
        <v>2184</v>
      </c>
      <c r="E416" s="26">
        <v>3922283</v>
      </c>
      <c r="F416" s="26">
        <v>196</v>
      </c>
      <c r="G416" s="26">
        <v>20011.647959183672</v>
      </c>
      <c r="H416" s="112">
        <v>370</v>
      </c>
      <c r="I416" s="68">
        <v>1.8877551020408163</v>
      </c>
      <c r="J416" s="68">
        <v>0.52972972972972976</v>
      </c>
      <c r="K416" s="67">
        <v>10600.764864864865</v>
      </c>
      <c r="M416" s="20" t="s">
        <v>426</v>
      </c>
      <c r="N416" s="21" t="s">
        <v>1709</v>
      </c>
      <c r="O416" s="26">
        <v>112750</v>
      </c>
      <c r="P416" s="26">
        <v>9</v>
      </c>
      <c r="Q416" s="67">
        <v>12527.777777777777</v>
      </c>
      <c r="R416" s="69">
        <v>2.3076923076923078E-2</v>
      </c>
    </row>
    <row r="417" spans="2:18" x14ac:dyDescent="0.2">
      <c r="B417" s="20" t="s">
        <v>414</v>
      </c>
      <c r="C417" s="21" t="s">
        <v>1102</v>
      </c>
      <c r="D417" s="21" t="s">
        <v>2184</v>
      </c>
      <c r="E417" s="26">
        <v>728900</v>
      </c>
      <c r="F417" s="26">
        <v>21</v>
      </c>
      <c r="G417" s="26">
        <v>34709.523809523809</v>
      </c>
      <c r="H417" s="112">
        <v>395</v>
      </c>
      <c r="I417" s="68">
        <v>18.80952380952381</v>
      </c>
      <c r="J417" s="68">
        <v>5.3164556962025315E-2</v>
      </c>
      <c r="K417" s="67">
        <v>1845.3164556962026</v>
      </c>
      <c r="M417" s="20" t="s">
        <v>427</v>
      </c>
      <c r="N417" s="21" t="s">
        <v>1710</v>
      </c>
      <c r="O417" s="26">
        <v>200550</v>
      </c>
      <c r="P417" s="26">
        <v>16</v>
      </c>
      <c r="Q417" s="67">
        <v>12534.375</v>
      </c>
      <c r="R417" s="69">
        <v>4.2105263157894736E-2</v>
      </c>
    </row>
    <row r="418" spans="2:18" x14ac:dyDescent="0.2">
      <c r="B418" s="20" t="s">
        <v>415</v>
      </c>
      <c r="C418" s="21" t="s">
        <v>1103</v>
      </c>
      <c r="D418" s="21" t="s">
        <v>2184</v>
      </c>
      <c r="E418" s="26">
        <v>11297650</v>
      </c>
      <c r="F418" s="26">
        <v>333</v>
      </c>
      <c r="G418" s="26">
        <v>33926.876876876879</v>
      </c>
      <c r="H418" s="112">
        <v>690</v>
      </c>
      <c r="I418" s="68">
        <v>2.0720720720720722</v>
      </c>
      <c r="J418" s="68">
        <v>0.4826086956521739</v>
      </c>
      <c r="K418" s="67">
        <v>16373.40579710145</v>
      </c>
      <c r="M418" s="20" t="s">
        <v>428</v>
      </c>
      <c r="N418" s="21" t="s">
        <v>1711</v>
      </c>
      <c r="O418" s="26">
        <v>766700</v>
      </c>
      <c r="P418" s="26">
        <v>74</v>
      </c>
      <c r="Q418" s="67">
        <v>10360.81081081081</v>
      </c>
      <c r="R418" s="69">
        <v>0.16263736263736264</v>
      </c>
    </row>
    <row r="419" spans="2:18" x14ac:dyDescent="0.2">
      <c r="B419" s="20" t="s">
        <v>416</v>
      </c>
      <c r="C419" s="21" t="s">
        <v>1104</v>
      </c>
      <c r="D419" s="21" t="s">
        <v>2184</v>
      </c>
      <c r="E419" s="26">
        <v>3887200</v>
      </c>
      <c r="F419" s="26">
        <v>193</v>
      </c>
      <c r="G419" s="26">
        <v>20140.932642487045</v>
      </c>
      <c r="H419" s="112">
        <v>495</v>
      </c>
      <c r="I419" s="68">
        <v>2.5647668393782381</v>
      </c>
      <c r="J419" s="68">
        <v>0.38989898989898991</v>
      </c>
      <c r="K419" s="67">
        <v>7852.9292929292933</v>
      </c>
      <c r="M419" s="20" t="s">
        <v>429</v>
      </c>
      <c r="N419" s="21" t="s">
        <v>1712</v>
      </c>
      <c r="O419" s="26">
        <v>79850</v>
      </c>
      <c r="P419" s="26">
        <v>6</v>
      </c>
      <c r="Q419" s="67">
        <v>13308.333333333334</v>
      </c>
      <c r="R419" s="69">
        <v>1.6666666666666666E-2</v>
      </c>
    </row>
    <row r="420" spans="2:18" x14ac:dyDescent="0.2">
      <c r="B420" s="20" t="s">
        <v>417</v>
      </c>
      <c r="C420" s="21" t="s">
        <v>1105</v>
      </c>
      <c r="D420" s="21" t="s">
        <v>2184</v>
      </c>
      <c r="E420" s="26">
        <v>1230330</v>
      </c>
      <c r="F420" s="26">
        <v>101</v>
      </c>
      <c r="G420" s="26">
        <v>12181.485148514852</v>
      </c>
      <c r="H420" s="112">
        <v>315</v>
      </c>
      <c r="I420" s="68">
        <v>3.1188118811881189</v>
      </c>
      <c r="J420" s="68">
        <v>0.32063492063492066</v>
      </c>
      <c r="K420" s="67">
        <v>3905.8095238095239</v>
      </c>
      <c r="M420" s="20" t="s">
        <v>430</v>
      </c>
      <c r="N420" s="21" t="s">
        <v>1713</v>
      </c>
      <c r="O420" s="26">
        <v>1031200</v>
      </c>
      <c r="P420" s="26">
        <v>72</v>
      </c>
      <c r="Q420" s="67">
        <v>14322.222222222223</v>
      </c>
      <c r="R420" s="69">
        <v>0.14399999999999999</v>
      </c>
    </row>
    <row r="421" spans="2:18" x14ac:dyDescent="0.2">
      <c r="B421" s="20" t="s">
        <v>418</v>
      </c>
      <c r="C421" s="21" t="s">
        <v>1701</v>
      </c>
      <c r="D421" s="21" t="s">
        <v>2203</v>
      </c>
      <c r="E421" s="26">
        <v>7532825</v>
      </c>
      <c r="F421" s="26">
        <v>224</v>
      </c>
      <c r="G421" s="26">
        <v>33628.683035714283</v>
      </c>
      <c r="H421" s="112">
        <v>760</v>
      </c>
      <c r="I421" s="68">
        <v>3.3928571428571428</v>
      </c>
      <c r="J421" s="68">
        <v>0.29473684210526313</v>
      </c>
      <c r="K421" s="67">
        <v>9911.6118421052633</v>
      </c>
      <c r="M421" s="20" t="s">
        <v>431</v>
      </c>
      <c r="N421" s="21" t="s">
        <v>1714</v>
      </c>
      <c r="O421" s="26">
        <v>23625</v>
      </c>
      <c r="P421" s="26">
        <v>4</v>
      </c>
      <c r="Q421" s="67">
        <v>5906.25</v>
      </c>
      <c r="R421" s="69">
        <v>1.2307692307692308E-2</v>
      </c>
    </row>
    <row r="422" spans="2:18" x14ac:dyDescent="0.2">
      <c r="B422" s="20" t="s">
        <v>419</v>
      </c>
      <c r="C422" s="21" t="s">
        <v>1702</v>
      </c>
      <c r="D422" s="21" t="s">
        <v>2203</v>
      </c>
      <c r="E422" s="26">
        <v>4944945</v>
      </c>
      <c r="F422" s="26">
        <v>237</v>
      </c>
      <c r="G422" s="26">
        <v>20864.746835443038</v>
      </c>
      <c r="H422" s="112">
        <v>940</v>
      </c>
      <c r="I422" s="68">
        <v>3.9662447257383966</v>
      </c>
      <c r="J422" s="68">
        <v>0.25212765957446809</v>
      </c>
      <c r="K422" s="67">
        <v>5260.5797872340427</v>
      </c>
      <c r="M422" s="20" t="s">
        <v>432</v>
      </c>
      <c r="N422" s="21" t="s">
        <v>1715</v>
      </c>
      <c r="O422" s="26">
        <v>942150</v>
      </c>
      <c r="P422" s="26">
        <v>68</v>
      </c>
      <c r="Q422" s="67">
        <v>13855.14705882353</v>
      </c>
      <c r="R422" s="69">
        <v>0.10625</v>
      </c>
    </row>
    <row r="423" spans="2:18" x14ac:dyDescent="0.2">
      <c r="B423" s="20" t="s">
        <v>420</v>
      </c>
      <c r="C423" s="21" t="s">
        <v>1703</v>
      </c>
      <c r="D423" s="21" t="s">
        <v>2203</v>
      </c>
      <c r="E423" s="26">
        <v>1119300</v>
      </c>
      <c r="F423" s="26">
        <v>33</v>
      </c>
      <c r="G423" s="26">
        <v>33918.181818181816</v>
      </c>
      <c r="H423" s="112">
        <v>350</v>
      </c>
      <c r="I423" s="68">
        <v>10.606060606060606</v>
      </c>
      <c r="J423" s="68">
        <v>9.4285714285714292E-2</v>
      </c>
      <c r="K423" s="67">
        <v>3198</v>
      </c>
      <c r="M423" s="20" t="s">
        <v>433</v>
      </c>
      <c r="N423" s="21" t="s">
        <v>1716</v>
      </c>
      <c r="O423" s="26">
        <v>22500</v>
      </c>
      <c r="P423" s="26">
        <v>1</v>
      </c>
      <c r="Q423" s="67">
        <v>22500</v>
      </c>
      <c r="R423" s="69">
        <v>3.4482758620689655E-3</v>
      </c>
    </row>
    <row r="424" spans="2:18" x14ac:dyDescent="0.2">
      <c r="B424" s="20" t="s">
        <v>421</v>
      </c>
      <c r="C424" s="21" t="s">
        <v>1704</v>
      </c>
      <c r="D424" s="21" t="s">
        <v>2203</v>
      </c>
      <c r="E424" s="26">
        <v>1127600</v>
      </c>
      <c r="F424" s="26">
        <v>26</v>
      </c>
      <c r="G424" s="26">
        <v>43369.230769230766</v>
      </c>
      <c r="H424" s="112">
        <v>385</v>
      </c>
      <c r="I424" s="68">
        <v>14.807692307692308</v>
      </c>
      <c r="J424" s="68">
        <v>6.7532467532467527E-2</v>
      </c>
      <c r="K424" s="67">
        <v>2928.8311688311687</v>
      </c>
      <c r="M424" s="20" t="s">
        <v>434</v>
      </c>
      <c r="N424" s="21" t="s">
        <v>1717</v>
      </c>
      <c r="O424" s="26">
        <v>262925</v>
      </c>
      <c r="P424" s="26">
        <v>75</v>
      </c>
      <c r="Q424" s="67">
        <v>3505.6666666666665</v>
      </c>
      <c r="R424" s="69">
        <v>0.19480519480519481</v>
      </c>
    </row>
    <row r="425" spans="2:18" x14ac:dyDescent="0.2">
      <c r="B425" s="20" t="s">
        <v>422</v>
      </c>
      <c r="C425" s="21" t="s">
        <v>1705</v>
      </c>
      <c r="D425" s="21" t="s">
        <v>2203</v>
      </c>
      <c r="E425" s="26">
        <v>2756200</v>
      </c>
      <c r="F425" s="26">
        <v>76</v>
      </c>
      <c r="G425" s="26">
        <v>36265.789473684214</v>
      </c>
      <c r="H425" s="112">
        <v>390</v>
      </c>
      <c r="I425" s="68">
        <v>5.1315789473684212</v>
      </c>
      <c r="J425" s="68">
        <v>0.19487179487179487</v>
      </c>
      <c r="K425" s="67">
        <v>7067.1794871794873</v>
      </c>
      <c r="M425" s="20" t="s">
        <v>435</v>
      </c>
      <c r="N425" s="21" t="s">
        <v>1718</v>
      </c>
      <c r="O425" s="26">
        <v>5338600</v>
      </c>
      <c r="P425" s="26">
        <v>142</v>
      </c>
      <c r="Q425" s="67">
        <v>37595.774647887323</v>
      </c>
      <c r="R425" s="69">
        <v>0.1680473372781065</v>
      </c>
    </row>
    <row r="426" spans="2:18" x14ac:dyDescent="0.2">
      <c r="B426" s="20" t="s">
        <v>423</v>
      </c>
      <c r="C426" s="21" t="s">
        <v>1706</v>
      </c>
      <c r="D426" s="21" t="s">
        <v>2203</v>
      </c>
      <c r="E426" s="26">
        <v>5052550</v>
      </c>
      <c r="F426" s="26">
        <v>145</v>
      </c>
      <c r="G426" s="26">
        <v>34845.172413793101</v>
      </c>
      <c r="H426" s="112">
        <v>480</v>
      </c>
      <c r="I426" s="68">
        <v>3.3103448275862069</v>
      </c>
      <c r="J426" s="68">
        <v>0.30208333333333331</v>
      </c>
      <c r="K426" s="67">
        <v>10526.145833333334</v>
      </c>
      <c r="M426" s="20" t="s">
        <v>436</v>
      </c>
      <c r="N426" s="21" t="s">
        <v>1719</v>
      </c>
      <c r="O426" s="26">
        <v>1061850</v>
      </c>
      <c r="P426" s="26">
        <v>97</v>
      </c>
      <c r="Q426" s="67">
        <v>10946.907216494845</v>
      </c>
      <c r="R426" s="69">
        <v>0.17168141592920355</v>
      </c>
    </row>
    <row r="427" spans="2:18" x14ac:dyDescent="0.2">
      <c r="B427" s="20" t="s">
        <v>424</v>
      </c>
      <c r="C427" s="21" t="s">
        <v>1707</v>
      </c>
      <c r="D427" s="21" t="s">
        <v>2203</v>
      </c>
      <c r="E427" s="26">
        <v>5791250</v>
      </c>
      <c r="F427" s="26">
        <v>268</v>
      </c>
      <c r="G427" s="26">
        <v>21609.141791044774</v>
      </c>
      <c r="H427" s="112">
        <v>1040</v>
      </c>
      <c r="I427" s="68">
        <v>3.8805970149253732</v>
      </c>
      <c r="J427" s="68">
        <v>0.25769230769230766</v>
      </c>
      <c r="K427" s="67">
        <v>5568.5096153846152</v>
      </c>
      <c r="M427" s="20" t="s">
        <v>437</v>
      </c>
      <c r="N427" s="21" t="s">
        <v>1720</v>
      </c>
      <c r="O427" s="26">
        <v>28200</v>
      </c>
      <c r="P427" s="26">
        <v>3</v>
      </c>
      <c r="Q427" s="67">
        <v>9400</v>
      </c>
      <c r="R427" s="69">
        <v>7.2289156626506026E-3</v>
      </c>
    </row>
    <row r="428" spans="2:18" x14ac:dyDescent="0.2">
      <c r="B428" s="20" t="s">
        <v>425</v>
      </c>
      <c r="C428" s="21" t="s">
        <v>1708</v>
      </c>
      <c r="D428" s="21" t="s">
        <v>2203</v>
      </c>
      <c r="E428" s="26">
        <v>1048025</v>
      </c>
      <c r="F428" s="26">
        <v>59</v>
      </c>
      <c r="G428" s="26">
        <v>17763.135593220341</v>
      </c>
      <c r="H428" s="112">
        <v>510</v>
      </c>
      <c r="I428" s="68">
        <v>8.6440677966101696</v>
      </c>
      <c r="J428" s="68">
        <v>0.11568627450980393</v>
      </c>
      <c r="K428" s="67">
        <v>2054.9509803921569</v>
      </c>
      <c r="M428" s="20" t="s">
        <v>438</v>
      </c>
      <c r="N428" s="21" t="s">
        <v>1721</v>
      </c>
      <c r="O428" s="26">
        <v>7993295</v>
      </c>
      <c r="P428" s="26">
        <v>344</v>
      </c>
      <c r="Q428" s="67">
        <v>23236.322674418603</v>
      </c>
      <c r="R428" s="69">
        <v>0.24837545126353791</v>
      </c>
    </row>
    <row r="429" spans="2:18" x14ac:dyDescent="0.2">
      <c r="B429" s="20" t="s">
        <v>426</v>
      </c>
      <c r="C429" s="21" t="s">
        <v>1709</v>
      </c>
      <c r="D429" s="21" t="s">
        <v>2203</v>
      </c>
      <c r="E429" s="26">
        <v>1560050</v>
      </c>
      <c r="F429" s="26">
        <v>48</v>
      </c>
      <c r="G429" s="26">
        <v>32501.041666666668</v>
      </c>
      <c r="H429" s="112">
        <v>390</v>
      </c>
      <c r="I429" s="68">
        <v>8.125</v>
      </c>
      <c r="J429" s="68">
        <v>0.12307692307692308</v>
      </c>
      <c r="K429" s="67">
        <v>4000.1282051282051</v>
      </c>
      <c r="M429" s="20" t="s">
        <v>439</v>
      </c>
      <c r="N429" s="21" t="s">
        <v>1722</v>
      </c>
      <c r="O429" s="26">
        <v>63150</v>
      </c>
      <c r="P429" s="26">
        <v>4</v>
      </c>
      <c r="Q429" s="67">
        <v>15787.5</v>
      </c>
      <c r="R429" s="69">
        <v>1.4035087719298246E-2</v>
      </c>
    </row>
    <row r="430" spans="2:18" x14ac:dyDescent="0.2">
      <c r="B430" s="20" t="s">
        <v>427</v>
      </c>
      <c r="C430" s="21" t="s">
        <v>1710</v>
      </c>
      <c r="D430" s="21" t="s">
        <v>2203</v>
      </c>
      <c r="E430" s="26">
        <v>2180800</v>
      </c>
      <c r="F430" s="26">
        <v>91</v>
      </c>
      <c r="G430" s="26">
        <v>23964.835164835164</v>
      </c>
      <c r="H430" s="112">
        <v>380</v>
      </c>
      <c r="I430" s="68">
        <v>4.1758241758241761</v>
      </c>
      <c r="J430" s="68">
        <v>0.23947368421052631</v>
      </c>
      <c r="K430" s="67">
        <v>5738.9473684210525</v>
      </c>
      <c r="M430" s="20" t="s">
        <v>440</v>
      </c>
      <c r="N430" s="21" t="s">
        <v>1723</v>
      </c>
      <c r="O430" s="26">
        <v>1171025</v>
      </c>
      <c r="P430" s="26">
        <v>21</v>
      </c>
      <c r="Q430" s="67">
        <v>55763.095238095237</v>
      </c>
      <c r="R430" s="69">
        <v>4.3749999999999997E-2</v>
      </c>
    </row>
    <row r="431" spans="2:18" x14ac:dyDescent="0.2">
      <c r="B431" s="20" t="s">
        <v>428</v>
      </c>
      <c r="C431" s="21" t="s">
        <v>1711</v>
      </c>
      <c r="D431" s="21" t="s">
        <v>2203</v>
      </c>
      <c r="E431" s="26">
        <v>5124485</v>
      </c>
      <c r="F431" s="26">
        <v>258</v>
      </c>
      <c r="G431" s="26">
        <v>19862.344961240309</v>
      </c>
      <c r="H431" s="112">
        <v>455</v>
      </c>
      <c r="I431" s="68">
        <v>1.7635658914728682</v>
      </c>
      <c r="J431" s="68">
        <v>0.56703296703296702</v>
      </c>
      <c r="K431" s="67">
        <v>11262.604395604396</v>
      </c>
      <c r="M431" s="20" t="s">
        <v>441</v>
      </c>
      <c r="N431" s="21" t="s">
        <v>1724</v>
      </c>
      <c r="O431" s="26">
        <v>922025</v>
      </c>
      <c r="P431" s="26">
        <v>22</v>
      </c>
      <c r="Q431" s="67">
        <v>41910.227272727272</v>
      </c>
      <c r="R431" s="69">
        <v>4.6315789473684213E-2</v>
      </c>
    </row>
    <row r="432" spans="2:18" x14ac:dyDescent="0.2">
      <c r="B432" s="20" t="s">
        <v>429</v>
      </c>
      <c r="C432" s="21" t="s">
        <v>1712</v>
      </c>
      <c r="D432" s="21" t="s">
        <v>2203</v>
      </c>
      <c r="E432" s="26">
        <v>2064150</v>
      </c>
      <c r="F432" s="26">
        <v>89</v>
      </c>
      <c r="G432" s="26">
        <v>23192.696629213482</v>
      </c>
      <c r="H432" s="112">
        <v>360</v>
      </c>
      <c r="I432" s="68">
        <v>4.0449438202247192</v>
      </c>
      <c r="J432" s="68">
        <v>0.24722222222222223</v>
      </c>
      <c r="K432" s="67">
        <v>5733.75</v>
      </c>
      <c r="M432" s="20" t="s">
        <v>442</v>
      </c>
      <c r="N432" s="21" t="s">
        <v>1725</v>
      </c>
      <c r="O432" s="26">
        <v>25300</v>
      </c>
      <c r="P432" s="26">
        <v>3</v>
      </c>
      <c r="Q432" s="67">
        <v>8433.3333333333339</v>
      </c>
      <c r="R432" s="69">
        <v>1.3043478260869565E-2</v>
      </c>
    </row>
    <row r="433" spans="2:18" x14ac:dyDescent="0.2">
      <c r="B433" s="20" t="s">
        <v>430</v>
      </c>
      <c r="C433" s="21" t="s">
        <v>1713</v>
      </c>
      <c r="D433" s="21" t="s">
        <v>2203</v>
      </c>
      <c r="E433" s="26">
        <v>5395620</v>
      </c>
      <c r="F433" s="26">
        <v>247</v>
      </c>
      <c r="G433" s="26">
        <v>21844.615384615383</v>
      </c>
      <c r="H433" s="112">
        <v>500</v>
      </c>
      <c r="I433" s="68">
        <v>2.0242914979757085</v>
      </c>
      <c r="J433" s="68">
        <v>0.49399999999999999</v>
      </c>
      <c r="K433" s="67">
        <v>10791.24</v>
      </c>
      <c r="M433" s="20" t="s">
        <v>443</v>
      </c>
      <c r="N433" s="21" t="s">
        <v>1726</v>
      </c>
      <c r="O433" s="26">
        <v>997225</v>
      </c>
      <c r="P433" s="26">
        <v>124</v>
      </c>
      <c r="Q433" s="67">
        <v>8042.1370967741932</v>
      </c>
      <c r="R433" s="69">
        <v>0.24077669902912621</v>
      </c>
    </row>
    <row r="434" spans="2:18" x14ac:dyDescent="0.2">
      <c r="B434" s="20" t="s">
        <v>431</v>
      </c>
      <c r="C434" s="21" t="s">
        <v>1714</v>
      </c>
      <c r="D434" s="21" t="s">
        <v>2203</v>
      </c>
      <c r="E434" s="26">
        <v>791900</v>
      </c>
      <c r="F434" s="26">
        <v>50</v>
      </c>
      <c r="G434" s="26">
        <v>15838</v>
      </c>
      <c r="H434" s="112">
        <v>325</v>
      </c>
      <c r="I434" s="68">
        <v>6.5</v>
      </c>
      <c r="J434" s="68">
        <v>0.15384615384615385</v>
      </c>
      <c r="K434" s="67">
        <v>2436.6153846153848</v>
      </c>
      <c r="M434" s="20" t="s">
        <v>444</v>
      </c>
      <c r="N434" s="21" t="s">
        <v>1727</v>
      </c>
      <c r="O434" s="26">
        <v>122300</v>
      </c>
      <c r="P434" s="26">
        <v>7</v>
      </c>
      <c r="Q434" s="67">
        <v>17471.428571428572</v>
      </c>
      <c r="R434" s="69">
        <v>2.3333333333333334E-2</v>
      </c>
    </row>
    <row r="435" spans="2:18" x14ac:dyDescent="0.2">
      <c r="B435" s="20" t="s">
        <v>432</v>
      </c>
      <c r="C435" s="21" t="s">
        <v>1715</v>
      </c>
      <c r="D435" s="21" t="s">
        <v>2203</v>
      </c>
      <c r="E435" s="26">
        <v>7380510</v>
      </c>
      <c r="F435" s="26">
        <v>269</v>
      </c>
      <c r="G435" s="26">
        <v>27436.840148698884</v>
      </c>
      <c r="H435" s="112">
        <v>640</v>
      </c>
      <c r="I435" s="68">
        <v>2.3791821561338291</v>
      </c>
      <c r="J435" s="68">
        <v>0.42031249999999998</v>
      </c>
      <c r="K435" s="67">
        <v>11532.046875</v>
      </c>
      <c r="M435" s="20" t="s">
        <v>445</v>
      </c>
      <c r="N435" s="21" t="s">
        <v>1728</v>
      </c>
      <c r="O435" s="26">
        <v>16600</v>
      </c>
      <c r="P435" s="26">
        <v>2</v>
      </c>
      <c r="Q435" s="67">
        <v>8300</v>
      </c>
      <c r="R435" s="69">
        <v>8.5106382978723406E-3</v>
      </c>
    </row>
    <row r="436" spans="2:18" x14ac:dyDescent="0.2">
      <c r="B436" s="20" t="s">
        <v>433</v>
      </c>
      <c r="C436" s="21" t="s">
        <v>1716</v>
      </c>
      <c r="D436" s="21" t="s">
        <v>2203</v>
      </c>
      <c r="E436" s="26">
        <v>392950</v>
      </c>
      <c r="F436" s="26">
        <v>23</v>
      </c>
      <c r="G436" s="26">
        <v>17084.782608695652</v>
      </c>
      <c r="H436" s="112">
        <v>290</v>
      </c>
      <c r="I436" s="68">
        <v>12.608695652173912</v>
      </c>
      <c r="J436" s="68">
        <v>7.9310344827586213E-2</v>
      </c>
      <c r="K436" s="67">
        <v>1355</v>
      </c>
      <c r="M436" s="20" t="s">
        <v>446</v>
      </c>
      <c r="N436" s="21" t="s">
        <v>1731</v>
      </c>
      <c r="O436" s="26">
        <v>8450</v>
      </c>
      <c r="P436" s="26">
        <v>2</v>
      </c>
      <c r="Q436" s="67">
        <v>4225</v>
      </c>
      <c r="R436" s="69">
        <v>1.1111111111111112E-2</v>
      </c>
    </row>
    <row r="437" spans="2:18" x14ac:dyDescent="0.2">
      <c r="B437" s="20" t="s">
        <v>434</v>
      </c>
      <c r="C437" s="21" t="s">
        <v>1717</v>
      </c>
      <c r="D437" s="21" t="s">
        <v>2203</v>
      </c>
      <c r="E437" s="26">
        <v>1927325</v>
      </c>
      <c r="F437" s="26">
        <v>172</v>
      </c>
      <c r="G437" s="26">
        <v>11205.377906976744</v>
      </c>
      <c r="H437" s="112">
        <v>385</v>
      </c>
      <c r="I437" s="68">
        <v>2.2383720930232558</v>
      </c>
      <c r="J437" s="68">
        <v>0.44675324675324674</v>
      </c>
      <c r="K437" s="67">
        <v>5006.0389610389611</v>
      </c>
      <c r="M437" s="20" t="s">
        <v>448</v>
      </c>
      <c r="N437" s="21" t="s">
        <v>1733</v>
      </c>
      <c r="O437" s="26">
        <v>18250</v>
      </c>
      <c r="P437" s="26">
        <v>1</v>
      </c>
      <c r="Q437" s="67">
        <v>18250</v>
      </c>
      <c r="R437" s="69">
        <v>4.2553191489361703E-3</v>
      </c>
    </row>
    <row r="438" spans="2:18" x14ac:dyDescent="0.2">
      <c r="B438" s="20" t="s">
        <v>435</v>
      </c>
      <c r="C438" s="21" t="s">
        <v>1718</v>
      </c>
      <c r="D438" s="21" t="s">
        <v>2203</v>
      </c>
      <c r="E438" s="26">
        <v>21261975</v>
      </c>
      <c r="F438" s="26">
        <v>486</v>
      </c>
      <c r="G438" s="26">
        <v>43748.919753086418</v>
      </c>
      <c r="H438" s="112">
        <v>845</v>
      </c>
      <c r="I438" s="68">
        <v>1.7386831275720165</v>
      </c>
      <c r="J438" s="68">
        <v>0.57514792899408285</v>
      </c>
      <c r="K438" s="67">
        <v>25162.100591715975</v>
      </c>
      <c r="M438" s="20" t="s">
        <v>449</v>
      </c>
      <c r="N438" s="21" t="s">
        <v>1734</v>
      </c>
      <c r="O438" s="26">
        <v>376250</v>
      </c>
      <c r="P438" s="26">
        <v>8</v>
      </c>
      <c r="Q438" s="67">
        <v>47031.25</v>
      </c>
      <c r="R438" s="69">
        <v>2.3880597014925373E-2</v>
      </c>
    </row>
    <row r="439" spans="2:18" x14ac:dyDescent="0.2">
      <c r="B439" s="20" t="s">
        <v>436</v>
      </c>
      <c r="C439" s="21" t="s">
        <v>1719</v>
      </c>
      <c r="D439" s="21" t="s">
        <v>2203</v>
      </c>
      <c r="E439" s="26">
        <v>5163810</v>
      </c>
      <c r="F439" s="26">
        <v>203</v>
      </c>
      <c r="G439" s="26">
        <v>25437.487684729065</v>
      </c>
      <c r="H439" s="112">
        <v>565</v>
      </c>
      <c r="I439" s="68">
        <v>2.7832512315270934</v>
      </c>
      <c r="J439" s="68">
        <v>0.35929203539823007</v>
      </c>
      <c r="K439" s="67">
        <v>9139.4867256637172</v>
      </c>
      <c r="M439" s="20" t="s">
        <v>450</v>
      </c>
      <c r="N439" s="21" t="s">
        <v>1735</v>
      </c>
      <c r="O439" s="26">
        <v>56200</v>
      </c>
      <c r="P439" s="26">
        <v>3</v>
      </c>
      <c r="Q439" s="67">
        <v>18733.333333333332</v>
      </c>
      <c r="R439" s="69">
        <v>1.0169491525423728E-2</v>
      </c>
    </row>
    <row r="440" spans="2:18" x14ac:dyDescent="0.2">
      <c r="B440" s="20" t="s">
        <v>437</v>
      </c>
      <c r="C440" s="21" t="s">
        <v>1720</v>
      </c>
      <c r="D440" s="21" t="s">
        <v>2203</v>
      </c>
      <c r="E440" s="26">
        <v>714950</v>
      </c>
      <c r="F440" s="26">
        <v>34</v>
      </c>
      <c r="G440" s="26">
        <v>21027.941176470587</v>
      </c>
      <c r="H440" s="112">
        <v>415</v>
      </c>
      <c r="I440" s="68">
        <v>12.205882352941176</v>
      </c>
      <c r="J440" s="68">
        <v>8.1927710843373497E-2</v>
      </c>
      <c r="K440" s="67">
        <v>1722.7710843373493</v>
      </c>
      <c r="M440" s="20" t="s">
        <v>451</v>
      </c>
      <c r="N440" s="21" t="s">
        <v>1736</v>
      </c>
      <c r="O440" s="26">
        <v>2750</v>
      </c>
      <c r="P440" s="26">
        <v>1</v>
      </c>
      <c r="Q440" s="67">
        <v>2750</v>
      </c>
      <c r="R440" s="69">
        <v>5.1282051282051282E-3</v>
      </c>
    </row>
    <row r="441" spans="2:18" x14ac:dyDescent="0.2">
      <c r="B441" s="20" t="s">
        <v>438</v>
      </c>
      <c r="C441" s="21" t="s">
        <v>1721</v>
      </c>
      <c r="D441" s="21" t="s">
        <v>2203</v>
      </c>
      <c r="E441" s="26">
        <v>25533020</v>
      </c>
      <c r="F441" s="26">
        <v>625</v>
      </c>
      <c r="G441" s="26">
        <v>40852.832000000002</v>
      </c>
      <c r="H441" s="112">
        <v>1385</v>
      </c>
      <c r="I441" s="68">
        <v>2.2160000000000002</v>
      </c>
      <c r="J441" s="68">
        <v>0.45126353790613716</v>
      </c>
      <c r="K441" s="67">
        <v>18435.393501805054</v>
      </c>
      <c r="M441" s="20" t="s">
        <v>452</v>
      </c>
      <c r="N441" s="21" t="s">
        <v>1737</v>
      </c>
      <c r="O441" s="26">
        <v>1711700</v>
      </c>
      <c r="P441" s="26">
        <v>72</v>
      </c>
      <c r="Q441" s="67">
        <v>23773.611111111109</v>
      </c>
      <c r="R441" s="69">
        <v>0.12307692307692308</v>
      </c>
    </row>
    <row r="442" spans="2:18" x14ac:dyDescent="0.2">
      <c r="B442" s="20" t="s">
        <v>439</v>
      </c>
      <c r="C442" s="21" t="s">
        <v>1722</v>
      </c>
      <c r="D442" s="21" t="s">
        <v>2203</v>
      </c>
      <c r="E442" s="26">
        <v>543625</v>
      </c>
      <c r="F442" s="26">
        <v>45</v>
      </c>
      <c r="G442" s="26">
        <v>12080.555555555555</v>
      </c>
      <c r="H442" s="112">
        <v>285</v>
      </c>
      <c r="I442" s="68">
        <v>6.333333333333333</v>
      </c>
      <c r="J442" s="68">
        <v>0.15789473684210525</v>
      </c>
      <c r="K442" s="67">
        <v>1907.4561403508771</v>
      </c>
      <c r="M442" s="20" t="s">
        <v>454</v>
      </c>
      <c r="N442" s="21" t="s">
        <v>1739</v>
      </c>
      <c r="O442" s="26">
        <v>0</v>
      </c>
      <c r="P442" s="26">
        <v>1</v>
      </c>
      <c r="Q442" s="67">
        <v>0</v>
      </c>
      <c r="R442" s="69">
        <v>3.7037037037037038E-3</v>
      </c>
    </row>
    <row r="443" spans="2:18" x14ac:dyDescent="0.2">
      <c r="B443" s="20" t="s">
        <v>440</v>
      </c>
      <c r="C443" s="21" t="s">
        <v>1723</v>
      </c>
      <c r="D443" s="21" t="s">
        <v>2203</v>
      </c>
      <c r="E443" s="26">
        <v>3258845</v>
      </c>
      <c r="F443" s="26">
        <v>159</v>
      </c>
      <c r="G443" s="26">
        <v>20495.880503144654</v>
      </c>
      <c r="H443" s="112">
        <v>480</v>
      </c>
      <c r="I443" s="68">
        <v>3.0188679245283021</v>
      </c>
      <c r="J443" s="68">
        <v>0.33124999999999999</v>
      </c>
      <c r="K443" s="67">
        <v>6789.260416666667</v>
      </c>
      <c r="M443" s="20" t="s">
        <v>455</v>
      </c>
      <c r="N443" s="21" t="s">
        <v>1740</v>
      </c>
      <c r="O443" s="26">
        <v>35100</v>
      </c>
      <c r="P443" s="26">
        <v>4</v>
      </c>
      <c r="Q443" s="67">
        <v>8775</v>
      </c>
      <c r="R443" s="69">
        <v>1.0666666666666666E-2</v>
      </c>
    </row>
    <row r="444" spans="2:18" x14ac:dyDescent="0.2">
      <c r="B444" s="20" t="s">
        <v>441</v>
      </c>
      <c r="C444" s="21" t="s">
        <v>1724</v>
      </c>
      <c r="D444" s="21" t="s">
        <v>2203</v>
      </c>
      <c r="E444" s="26">
        <v>5378250</v>
      </c>
      <c r="F444" s="26">
        <v>173</v>
      </c>
      <c r="G444" s="26">
        <v>31088.15028901734</v>
      </c>
      <c r="H444" s="112">
        <v>475</v>
      </c>
      <c r="I444" s="68">
        <v>2.745664739884393</v>
      </c>
      <c r="J444" s="68">
        <v>0.36421052631578948</v>
      </c>
      <c r="K444" s="67">
        <v>11322.631578947368</v>
      </c>
      <c r="M444" s="20" t="s">
        <v>456</v>
      </c>
      <c r="N444" s="21" t="s">
        <v>1741</v>
      </c>
      <c r="O444" s="26">
        <v>256750</v>
      </c>
      <c r="P444" s="26">
        <v>6</v>
      </c>
      <c r="Q444" s="67">
        <v>42791.666666666664</v>
      </c>
      <c r="R444" s="69">
        <v>2.2222222222222223E-2</v>
      </c>
    </row>
    <row r="445" spans="2:18" x14ac:dyDescent="0.2">
      <c r="B445" s="20" t="s">
        <v>442</v>
      </c>
      <c r="C445" s="21" t="s">
        <v>1725</v>
      </c>
      <c r="D445" s="21" t="s">
        <v>2203</v>
      </c>
      <c r="E445" s="26">
        <v>669663</v>
      </c>
      <c r="F445" s="26">
        <v>48</v>
      </c>
      <c r="G445" s="26">
        <v>13951.3125</v>
      </c>
      <c r="H445" s="112">
        <v>230</v>
      </c>
      <c r="I445" s="68">
        <v>4.791666666666667</v>
      </c>
      <c r="J445" s="68">
        <v>0.20869565217391303</v>
      </c>
      <c r="K445" s="67">
        <v>2911.5782608695654</v>
      </c>
      <c r="M445" s="20" t="s">
        <v>457</v>
      </c>
      <c r="N445" s="21" t="s">
        <v>1742</v>
      </c>
      <c r="O445" s="26">
        <v>380450</v>
      </c>
      <c r="P445" s="26">
        <v>22</v>
      </c>
      <c r="Q445" s="67">
        <v>17293.18181818182</v>
      </c>
      <c r="R445" s="69">
        <v>4.8351648351648353E-2</v>
      </c>
    </row>
    <row r="446" spans="2:18" x14ac:dyDescent="0.2">
      <c r="B446" s="20" t="s">
        <v>443</v>
      </c>
      <c r="C446" s="21" t="s">
        <v>1726</v>
      </c>
      <c r="D446" s="21" t="s">
        <v>2203</v>
      </c>
      <c r="E446" s="26">
        <v>4518975</v>
      </c>
      <c r="F446" s="26">
        <v>219</v>
      </c>
      <c r="G446" s="26">
        <v>20634.589041095889</v>
      </c>
      <c r="H446" s="112">
        <v>515</v>
      </c>
      <c r="I446" s="68">
        <v>2.3515981735159817</v>
      </c>
      <c r="J446" s="68">
        <v>0.42524271844660194</v>
      </c>
      <c r="K446" s="67">
        <v>8774.7087378640772</v>
      </c>
      <c r="M446" s="20" t="s">
        <v>458</v>
      </c>
      <c r="N446" s="21" t="s">
        <v>1743</v>
      </c>
      <c r="O446" s="26">
        <v>9675975</v>
      </c>
      <c r="P446" s="26">
        <v>290</v>
      </c>
      <c r="Q446" s="67">
        <v>33365.431034482761</v>
      </c>
      <c r="R446" s="69">
        <v>0.25217391304347825</v>
      </c>
    </row>
    <row r="447" spans="2:18" x14ac:dyDescent="0.2">
      <c r="B447" s="20" t="s">
        <v>444</v>
      </c>
      <c r="C447" s="21" t="s">
        <v>1727</v>
      </c>
      <c r="D447" s="21" t="s">
        <v>2203</v>
      </c>
      <c r="E447" s="26">
        <v>3137100</v>
      </c>
      <c r="F447" s="26">
        <v>163</v>
      </c>
      <c r="G447" s="26">
        <v>19246.012269938652</v>
      </c>
      <c r="H447" s="112">
        <v>300</v>
      </c>
      <c r="I447" s="68">
        <v>1.8404907975460123</v>
      </c>
      <c r="J447" s="68">
        <v>0.54333333333333333</v>
      </c>
      <c r="K447" s="67">
        <v>10457</v>
      </c>
      <c r="M447" s="20" t="s">
        <v>459</v>
      </c>
      <c r="N447" s="21" t="s">
        <v>1744</v>
      </c>
      <c r="O447" s="26">
        <v>112450</v>
      </c>
      <c r="P447" s="26">
        <v>9</v>
      </c>
      <c r="Q447" s="67">
        <v>12494.444444444445</v>
      </c>
      <c r="R447" s="69">
        <v>2.3076923076923078E-2</v>
      </c>
    </row>
    <row r="448" spans="2:18" x14ac:dyDescent="0.2">
      <c r="B448" s="20" t="s">
        <v>445</v>
      </c>
      <c r="C448" s="21" t="s">
        <v>1728</v>
      </c>
      <c r="D448" s="21" t="s">
        <v>2203</v>
      </c>
      <c r="E448" s="26">
        <v>882700</v>
      </c>
      <c r="F448" s="26">
        <v>46</v>
      </c>
      <c r="G448" s="26">
        <v>19189.130434782608</v>
      </c>
      <c r="H448" s="112">
        <v>235</v>
      </c>
      <c r="I448" s="68">
        <v>5.1086956521739131</v>
      </c>
      <c r="J448" s="68">
        <v>0.19574468085106383</v>
      </c>
      <c r="K448" s="67">
        <v>3756.1702127659573</v>
      </c>
      <c r="M448" s="20" t="s">
        <v>460</v>
      </c>
      <c r="N448" s="21" t="s">
        <v>1745</v>
      </c>
      <c r="O448" s="26">
        <v>15450</v>
      </c>
      <c r="P448" s="26">
        <v>2</v>
      </c>
      <c r="Q448" s="67">
        <v>7725</v>
      </c>
      <c r="R448" s="69">
        <v>5.6338028169014088E-3</v>
      </c>
    </row>
    <row r="449" spans="2:18" x14ac:dyDescent="0.2">
      <c r="B449" s="20" t="s">
        <v>446</v>
      </c>
      <c r="C449" s="21" t="s">
        <v>1731</v>
      </c>
      <c r="D449" s="21" t="s">
        <v>2204</v>
      </c>
      <c r="E449" s="26">
        <v>736630</v>
      </c>
      <c r="F449" s="26">
        <v>44</v>
      </c>
      <c r="G449" s="26">
        <v>16741.590909090908</v>
      </c>
      <c r="H449" s="112">
        <v>180</v>
      </c>
      <c r="I449" s="68">
        <v>4.0909090909090908</v>
      </c>
      <c r="J449" s="68">
        <v>0.24444444444444444</v>
      </c>
      <c r="K449" s="67">
        <v>4092.3888888888887</v>
      </c>
      <c r="M449" s="20" t="s">
        <v>461</v>
      </c>
      <c r="N449" s="21" t="s">
        <v>1746</v>
      </c>
      <c r="O449" s="26">
        <v>1570800</v>
      </c>
      <c r="P449" s="26">
        <v>33</v>
      </c>
      <c r="Q449" s="67">
        <v>47600</v>
      </c>
      <c r="R449" s="69">
        <v>7.3333333333333334E-2</v>
      </c>
    </row>
    <row r="450" spans="2:18" x14ac:dyDescent="0.2">
      <c r="B450" s="20" t="s">
        <v>447</v>
      </c>
      <c r="C450" s="21" t="s">
        <v>1732</v>
      </c>
      <c r="D450" s="21" t="s">
        <v>2204</v>
      </c>
      <c r="E450" s="26">
        <v>1171500</v>
      </c>
      <c r="F450" s="26">
        <v>40</v>
      </c>
      <c r="G450" s="26">
        <v>29287.5</v>
      </c>
      <c r="H450" s="112">
        <v>245</v>
      </c>
      <c r="I450" s="68">
        <v>6.125</v>
      </c>
      <c r="J450" s="68">
        <v>0.16326530612244897</v>
      </c>
      <c r="K450" s="67">
        <v>4781.6326530612241</v>
      </c>
      <c r="M450" s="20" t="s">
        <v>462</v>
      </c>
      <c r="N450" s="21" t="s">
        <v>1747</v>
      </c>
      <c r="O450" s="26">
        <v>187250</v>
      </c>
      <c r="P450" s="26">
        <v>8</v>
      </c>
      <c r="Q450" s="67">
        <v>23406.25</v>
      </c>
      <c r="R450" s="69">
        <v>1.5841584158415842E-2</v>
      </c>
    </row>
    <row r="451" spans="2:18" x14ac:dyDescent="0.2">
      <c r="B451" s="20" t="s">
        <v>448</v>
      </c>
      <c r="C451" s="21" t="s">
        <v>1733</v>
      </c>
      <c r="D451" s="21" t="s">
        <v>2204</v>
      </c>
      <c r="E451" s="26">
        <v>1038750</v>
      </c>
      <c r="F451" s="26">
        <v>57</v>
      </c>
      <c r="G451" s="26">
        <v>18223.684210526317</v>
      </c>
      <c r="H451" s="112">
        <v>235</v>
      </c>
      <c r="I451" s="68">
        <v>4.1228070175438596</v>
      </c>
      <c r="J451" s="68">
        <v>0.24255319148936169</v>
      </c>
      <c r="K451" s="67">
        <v>4420.2127659574471</v>
      </c>
      <c r="M451" s="20" t="s">
        <v>463</v>
      </c>
      <c r="N451" s="21" t="s">
        <v>1748</v>
      </c>
      <c r="O451" s="26">
        <v>96450</v>
      </c>
      <c r="P451" s="26">
        <v>11</v>
      </c>
      <c r="Q451" s="67">
        <v>8768.181818181818</v>
      </c>
      <c r="R451" s="69">
        <v>3.7288135593220341E-2</v>
      </c>
    </row>
    <row r="452" spans="2:18" x14ac:dyDescent="0.2">
      <c r="B452" s="20" t="s">
        <v>449</v>
      </c>
      <c r="C452" s="21" t="s">
        <v>1734</v>
      </c>
      <c r="D452" s="21" t="s">
        <v>2204</v>
      </c>
      <c r="E452" s="26">
        <v>6102670</v>
      </c>
      <c r="F452" s="26">
        <v>172</v>
      </c>
      <c r="G452" s="26">
        <v>35480.639534883718</v>
      </c>
      <c r="H452" s="112">
        <v>335</v>
      </c>
      <c r="I452" s="68">
        <v>1.9476744186046511</v>
      </c>
      <c r="J452" s="68">
        <v>0.51343283582089549</v>
      </c>
      <c r="K452" s="67">
        <v>18216.925373134327</v>
      </c>
      <c r="M452" s="20" t="s">
        <v>464</v>
      </c>
      <c r="N452" s="21" t="s">
        <v>1749</v>
      </c>
      <c r="O452" s="26">
        <v>75850</v>
      </c>
      <c r="P452" s="26">
        <v>7</v>
      </c>
      <c r="Q452" s="67">
        <v>10835.714285714286</v>
      </c>
      <c r="R452" s="69">
        <v>2.1874999999999999E-2</v>
      </c>
    </row>
    <row r="453" spans="2:18" x14ac:dyDescent="0.2">
      <c r="B453" s="20" t="s">
        <v>450</v>
      </c>
      <c r="C453" s="21" t="s">
        <v>1735</v>
      </c>
      <c r="D453" s="21" t="s">
        <v>2204</v>
      </c>
      <c r="E453" s="26">
        <v>3079600</v>
      </c>
      <c r="F453" s="26">
        <v>150</v>
      </c>
      <c r="G453" s="26">
        <v>20530.666666666668</v>
      </c>
      <c r="H453" s="112">
        <v>295</v>
      </c>
      <c r="I453" s="68">
        <v>1.9666666666666666</v>
      </c>
      <c r="J453" s="68">
        <v>0.50847457627118642</v>
      </c>
      <c r="K453" s="67">
        <v>10439.322033898305</v>
      </c>
      <c r="M453" s="20" t="s">
        <v>465</v>
      </c>
      <c r="N453" s="21" t="s">
        <v>1750</v>
      </c>
      <c r="O453" s="26">
        <v>1113900</v>
      </c>
      <c r="P453" s="26">
        <v>72</v>
      </c>
      <c r="Q453" s="67">
        <v>15470.833333333334</v>
      </c>
      <c r="R453" s="69">
        <v>0.13714285714285715</v>
      </c>
    </row>
    <row r="454" spans="2:18" x14ac:dyDescent="0.2">
      <c r="B454" s="20" t="s">
        <v>451</v>
      </c>
      <c r="C454" s="21" t="s">
        <v>1736</v>
      </c>
      <c r="D454" s="21" t="s">
        <v>2204</v>
      </c>
      <c r="E454" s="26">
        <v>2971515</v>
      </c>
      <c r="F454" s="26">
        <v>42</v>
      </c>
      <c r="G454" s="26">
        <v>70750.357142857145</v>
      </c>
      <c r="H454" s="112">
        <v>195</v>
      </c>
      <c r="I454" s="68">
        <v>4.6428571428571432</v>
      </c>
      <c r="J454" s="68">
        <v>0.2153846153846154</v>
      </c>
      <c r="K454" s="67">
        <v>15238.538461538461</v>
      </c>
      <c r="M454" s="20" t="s">
        <v>466</v>
      </c>
      <c r="N454" s="21" t="s">
        <v>1751</v>
      </c>
      <c r="O454" s="26">
        <v>120450</v>
      </c>
      <c r="P454" s="26">
        <v>7</v>
      </c>
      <c r="Q454" s="67">
        <v>17207.142857142859</v>
      </c>
      <c r="R454" s="69">
        <v>2.1538461538461538E-2</v>
      </c>
    </row>
    <row r="455" spans="2:18" x14ac:dyDescent="0.2">
      <c r="B455" s="20" t="s">
        <v>452</v>
      </c>
      <c r="C455" s="21" t="s">
        <v>1737</v>
      </c>
      <c r="D455" s="21" t="s">
        <v>2204</v>
      </c>
      <c r="E455" s="26">
        <v>16732160</v>
      </c>
      <c r="F455" s="26">
        <v>333</v>
      </c>
      <c r="G455" s="26">
        <v>50246.726726726723</v>
      </c>
      <c r="H455" s="112">
        <v>585</v>
      </c>
      <c r="I455" s="68">
        <v>1.7567567567567568</v>
      </c>
      <c r="J455" s="68">
        <v>0.56923076923076921</v>
      </c>
      <c r="K455" s="67">
        <v>28601.982905982906</v>
      </c>
      <c r="M455" s="20" t="s">
        <v>467</v>
      </c>
      <c r="N455" s="21" t="s">
        <v>1752</v>
      </c>
      <c r="O455" s="26">
        <v>469500</v>
      </c>
      <c r="P455" s="26">
        <v>27</v>
      </c>
      <c r="Q455" s="67">
        <v>17388.888888888891</v>
      </c>
      <c r="R455" s="69">
        <v>5.8064516129032261E-2</v>
      </c>
    </row>
    <row r="456" spans="2:18" x14ac:dyDescent="0.2">
      <c r="B456" s="20" t="s">
        <v>453</v>
      </c>
      <c r="C456" s="21" t="s">
        <v>1738</v>
      </c>
      <c r="D456" s="21" t="s">
        <v>2204</v>
      </c>
      <c r="E456" s="26">
        <v>688120</v>
      </c>
      <c r="F456" s="26">
        <v>43</v>
      </c>
      <c r="G456" s="26">
        <v>16002.790697674418</v>
      </c>
      <c r="H456" s="112">
        <v>280</v>
      </c>
      <c r="I456" s="68">
        <v>6.5116279069767442</v>
      </c>
      <c r="J456" s="68">
        <v>0.15357142857142858</v>
      </c>
      <c r="K456" s="67">
        <v>2457.5714285714284</v>
      </c>
      <c r="M456" s="20" t="s">
        <v>468</v>
      </c>
      <c r="N456" s="21" t="s">
        <v>1753</v>
      </c>
      <c r="O456" s="26">
        <v>20500</v>
      </c>
      <c r="P456" s="26">
        <v>5</v>
      </c>
      <c r="Q456" s="67">
        <v>4100</v>
      </c>
      <c r="R456" s="69">
        <v>1.8518518518518517E-2</v>
      </c>
    </row>
    <row r="457" spans="2:18" x14ac:dyDescent="0.2">
      <c r="B457" s="20" t="s">
        <v>454</v>
      </c>
      <c r="C457" s="21" t="s">
        <v>1739</v>
      </c>
      <c r="D457" s="21" t="s">
        <v>2204</v>
      </c>
      <c r="E457" s="26">
        <v>1576390</v>
      </c>
      <c r="F457" s="26">
        <v>66</v>
      </c>
      <c r="G457" s="26">
        <v>23884.696969696968</v>
      </c>
      <c r="H457" s="112">
        <v>270</v>
      </c>
      <c r="I457" s="68">
        <v>4.0909090909090908</v>
      </c>
      <c r="J457" s="68">
        <v>0.24444444444444444</v>
      </c>
      <c r="K457" s="67">
        <v>5838.4814814814818</v>
      </c>
      <c r="M457" s="20" t="s">
        <v>469</v>
      </c>
      <c r="N457" s="21" t="s">
        <v>1754</v>
      </c>
      <c r="O457" s="26">
        <v>32550</v>
      </c>
      <c r="P457" s="26">
        <v>4</v>
      </c>
      <c r="Q457" s="67">
        <v>8137.5</v>
      </c>
      <c r="R457" s="69">
        <v>1.0958904109589041E-2</v>
      </c>
    </row>
    <row r="458" spans="2:18" x14ac:dyDescent="0.2">
      <c r="B458" s="20" t="s">
        <v>455</v>
      </c>
      <c r="C458" s="21" t="s">
        <v>1740</v>
      </c>
      <c r="D458" s="21" t="s">
        <v>2204</v>
      </c>
      <c r="E458" s="26">
        <v>2767540</v>
      </c>
      <c r="F458" s="26">
        <v>107</v>
      </c>
      <c r="G458" s="26">
        <v>25864.859813084113</v>
      </c>
      <c r="H458" s="112">
        <v>375</v>
      </c>
      <c r="I458" s="68">
        <v>3.5046728971962615</v>
      </c>
      <c r="J458" s="68">
        <v>0.28533333333333333</v>
      </c>
      <c r="K458" s="67">
        <v>7380.1066666666666</v>
      </c>
      <c r="M458" s="20" t="s">
        <v>470</v>
      </c>
      <c r="N458" s="21" t="s">
        <v>1755</v>
      </c>
      <c r="O458" s="26">
        <v>56800</v>
      </c>
      <c r="P458" s="26">
        <v>3</v>
      </c>
      <c r="Q458" s="67">
        <v>18933.333333333332</v>
      </c>
      <c r="R458" s="69">
        <v>1.5384615384615385E-2</v>
      </c>
    </row>
    <row r="459" spans="2:18" x14ac:dyDescent="0.2">
      <c r="B459" s="20" t="s">
        <v>456</v>
      </c>
      <c r="C459" s="21" t="s">
        <v>1741</v>
      </c>
      <c r="D459" s="21" t="s">
        <v>2204</v>
      </c>
      <c r="E459" s="26">
        <v>4824550</v>
      </c>
      <c r="F459" s="26">
        <v>82</v>
      </c>
      <c r="G459" s="26">
        <v>58835.975609756097</v>
      </c>
      <c r="H459" s="112">
        <v>270</v>
      </c>
      <c r="I459" s="68">
        <v>3.2926829268292681</v>
      </c>
      <c r="J459" s="68">
        <v>0.3037037037037037</v>
      </c>
      <c r="K459" s="67">
        <v>17868.703703703704</v>
      </c>
      <c r="M459" s="20" t="s">
        <v>471</v>
      </c>
      <c r="N459" s="21" t="s">
        <v>1756</v>
      </c>
      <c r="O459" s="26">
        <v>44225</v>
      </c>
      <c r="P459" s="26">
        <v>7</v>
      </c>
      <c r="Q459" s="67">
        <v>6317.8571428571431</v>
      </c>
      <c r="R459" s="69">
        <v>3.111111111111111E-2</v>
      </c>
    </row>
    <row r="460" spans="2:18" x14ac:dyDescent="0.2">
      <c r="B460" s="20" t="s">
        <v>457</v>
      </c>
      <c r="C460" s="21" t="s">
        <v>1742</v>
      </c>
      <c r="D460" s="21" t="s">
        <v>2204</v>
      </c>
      <c r="E460" s="26">
        <v>4002575</v>
      </c>
      <c r="F460" s="26">
        <v>152</v>
      </c>
      <c r="G460" s="26">
        <v>26332.730263157893</v>
      </c>
      <c r="H460" s="112">
        <v>455</v>
      </c>
      <c r="I460" s="68">
        <v>2.9934210526315788</v>
      </c>
      <c r="J460" s="68">
        <v>0.33406593406593404</v>
      </c>
      <c r="K460" s="67">
        <v>8796.868131868132</v>
      </c>
      <c r="M460" s="20" t="s">
        <v>472</v>
      </c>
      <c r="N460" s="21" t="s">
        <v>1757</v>
      </c>
      <c r="O460" s="26">
        <v>16100</v>
      </c>
      <c r="P460" s="26">
        <v>2</v>
      </c>
      <c r="Q460" s="67">
        <v>8050</v>
      </c>
      <c r="R460" s="69">
        <v>8.8888888888888889E-3</v>
      </c>
    </row>
    <row r="461" spans="2:18" x14ac:dyDescent="0.2">
      <c r="B461" s="20" t="s">
        <v>458</v>
      </c>
      <c r="C461" s="21" t="s">
        <v>1743</v>
      </c>
      <c r="D461" s="21" t="s">
        <v>2204</v>
      </c>
      <c r="E461" s="26">
        <v>54296750</v>
      </c>
      <c r="F461" s="26">
        <v>1016</v>
      </c>
      <c r="G461" s="26">
        <v>53441.683070866144</v>
      </c>
      <c r="H461" s="112">
        <v>1150</v>
      </c>
      <c r="I461" s="68">
        <v>1.1318897637795275</v>
      </c>
      <c r="J461" s="68">
        <v>0.88347826086956527</v>
      </c>
      <c r="K461" s="67">
        <v>47214.565217391304</v>
      </c>
      <c r="M461" s="20" t="s">
        <v>473</v>
      </c>
      <c r="N461" s="21" t="s">
        <v>1758</v>
      </c>
      <c r="O461" s="26">
        <v>756195</v>
      </c>
      <c r="P461" s="26">
        <v>42</v>
      </c>
      <c r="Q461" s="67">
        <v>18004.642857142859</v>
      </c>
      <c r="R461" s="69">
        <v>7.3684210526315783E-2</v>
      </c>
    </row>
    <row r="462" spans="2:18" x14ac:dyDescent="0.2">
      <c r="B462" s="20" t="s">
        <v>459</v>
      </c>
      <c r="C462" s="21" t="s">
        <v>1744</v>
      </c>
      <c r="D462" s="21" t="s">
        <v>2204</v>
      </c>
      <c r="E462" s="26">
        <v>970795</v>
      </c>
      <c r="F462" s="26">
        <v>87</v>
      </c>
      <c r="G462" s="26">
        <v>11158.563218390804</v>
      </c>
      <c r="H462" s="112">
        <v>390</v>
      </c>
      <c r="I462" s="68">
        <v>4.4827586206896548</v>
      </c>
      <c r="J462" s="68">
        <v>0.22307692307692309</v>
      </c>
      <c r="K462" s="67">
        <v>2489.2179487179487</v>
      </c>
      <c r="M462" s="20" t="s">
        <v>474</v>
      </c>
      <c r="N462" s="21" t="s">
        <v>1759</v>
      </c>
      <c r="O462" s="26">
        <v>149420</v>
      </c>
      <c r="P462" s="26">
        <v>37</v>
      </c>
      <c r="Q462" s="67">
        <v>4038.3783783783783</v>
      </c>
      <c r="R462" s="69">
        <v>9.2499999999999999E-2</v>
      </c>
    </row>
    <row r="463" spans="2:18" x14ac:dyDescent="0.2">
      <c r="B463" s="20" t="s">
        <v>460</v>
      </c>
      <c r="C463" s="21" t="s">
        <v>1745</v>
      </c>
      <c r="D463" s="21" t="s">
        <v>2204</v>
      </c>
      <c r="E463" s="26">
        <v>270350</v>
      </c>
      <c r="F463" s="26">
        <v>24</v>
      </c>
      <c r="G463" s="26">
        <v>11264.583333333334</v>
      </c>
      <c r="H463" s="112">
        <v>355</v>
      </c>
      <c r="I463" s="68">
        <v>14.791666666666666</v>
      </c>
      <c r="J463" s="68">
        <v>6.7605633802816895E-2</v>
      </c>
      <c r="K463" s="67">
        <v>761.54929577464793</v>
      </c>
      <c r="M463" s="20" t="s">
        <v>475</v>
      </c>
      <c r="N463" s="21" t="s">
        <v>1760</v>
      </c>
      <c r="O463" s="26">
        <v>144800</v>
      </c>
      <c r="P463" s="26">
        <v>5</v>
      </c>
      <c r="Q463" s="67">
        <v>28960</v>
      </c>
      <c r="R463" s="69">
        <v>2.0833333333333332E-2</v>
      </c>
    </row>
    <row r="464" spans="2:18" x14ac:dyDescent="0.2">
      <c r="B464" s="20" t="s">
        <v>461</v>
      </c>
      <c r="C464" s="21" t="s">
        <v>1746</v>
      </c>
      <c r="D464" s="21" t="s">
        <v>2204</v>
      </c>
      <c r="E464" s="26">
        <v>11438250</v>
      </c>
      <c r="F464" s="26">
        <v>249</v>
      </c>
      <c r="G464" s="26">
        <v>45936.74698795181</v>
      </c>
      <c r="H464" s="112">
        <v>450</v>
      </c>
      <c r="I464" s="68">
        <v>1.8072289156626506</v>
      </c>
      <c r="J464" s="68">
        <v>0.55333333333333334</v>
      </c>
      <c r="K464" s="67">
        <v>25418.333333333332</v>
      </c>
      <c r="M464" s="20" t="s">
        <v>476</v>
      </c>
      <c r="N464" s="21" t="s">
        <v>1761</v>
      </c>
      <c r="O464" s="26">
        <v>24000</v>
      </c>
      <c r="P464" s="26">
        <v>7</v>
      </c>
      <c r="Q464" s="67">
        <v>3428.5714285714284</v>
      </c>
      <c r="R464" s="69">
        <v>1.4736842105263158E-2</v>
      </c>
    </row>
    <row r="465" spans="2:18" x14ac:dyDescent="0.2">
      <c r="B465" s="20" t="s">
        <v>462</v>
      </c>
      <c r="C465" s="21" t="s">
        <v>1747</v>
      </c>
      <c r="D465" s="21" t="s">
        <v>2204</v>
      </c>
      <c r="E465" s="26">
        <v>11020225</v>
      </c>
      <c r="F465" s="26">
        <v>235</v>
      </c>
      <c r="G465" s="26">
        <v>46894.574468085106</v>
      </c>
      <c r="H465" s="112">
        <v>505</v>
      </c>
      <c r="I465" s="68">
        <v>2.1489361702127661</v>
      </c>
      <c r="J465" s="68">
        <v>0.46534653465346537</v>
      </c>
      <c r="K465" s="67">
        <v>21822.227722772277</v>
      </c>
      <c r="M465" s="20" t="s">
        <v>477</v>
      </c>
      <c r="N465" s="21" t="s">
        <v>1762</v>
      </c>
      <c r="O465" s="26">
        <v>922675</v>
      </c>
      <c r="P465" s="26">
        <v>96</v>
      </c>
      <c r="Q465" s="67">
        <v>9611.1979166666661</v>
      </c>
      <c r="R465" s="69">
        <v>0.11497005988023952</v>
      </c>
    </row>
    <row r="466" spans="2:18" x14ac:dyDescent="0.2">
      <c r="B466" s="20" t="s">
        <v>463</v>
      </c>
      <c r="C466" s="21" t="s">
        <v>1748</v>
      </c>
      <c r="D466" s="21" t="s">
        <v>2204</v>
      </c>
      <c r="E466" s="26">
        <v>2302775</v>
      </c>
      <c r="F466" s="26">
        <v>129</v>
      </c>
      <c r="G466" s="26">
        <v>17850.968992248061</v>
      </c>
      <c r="H466" s="112">
        <v>295</v>
      </c>
      <c r="I466" s="68">
        <v>2.2868217054263567</v>
      </c>
      <c r="J466" s="68">
        <v>0.43728813559322033</v>
      </c>
      <c r="K466" s="67">
        <v>7806.0169491525421</v>
      </c>
      <c r="M466" s="20" t="s">
        <v>478</v>
      </c>
      <c r="N466" s="21" t="s">
        <v>1763</v>
      </c>
      <c r="O466" s="26">
        <v>3164080</v>
      </c>
      <c r="P466" s="26">
        <v>60</v>
      </c>
      <c r="Q466" s="67">
        <v>52734.666666666664</v>
      </c>
      <c r="R466" s="69">
        <v>0.15</v>
      </c>
    </row>
    <row r="467" spans="2:18" x14ac:dyDescent="0.2">
      <c r="B467" s="20" t="s">
        <v>464</v>
      </c>
      <c r="C467" s="21" t="s">
        <v>1749</v>
      </c>
      <c r="D467" s="21" t="s">
        <v>2204</v>
      </c>
      <c r="E467" s="26">
        <v>1519465</v>
      </c>
      <c r="F467" s="26">
        <v>103</v>
      </c>
      <c r="G467" s="26">
        <v>14752.087378640777</v>
      </c>
      <c r="H467" s="112">
        <v>320</v>
      </c>
      <c r="I467" s="68">
        <v>3.1067961165048543</v>
      </c>
      <c r="J467" s="68">
        <v>0.32187500000000002</v>
      </c>
      <c r="K467" s="67">
        <v>4748.328125</v>
      </c>
      <c r="M467" s="20" t="s">
        <v>479</v>
      </c>
      <c r="N467" s="21" t="s">
        <v>1764</v>
      </c>
      <c r="O467" s="26">
        <v>131250</v>
      </c>
      <c r="P467" s="26">
        <v>4</v>
      </c>
      <c r="Q467" s="67">
        <v>32812.5</v>
      </c>
      <c r="R467" s="69">
        <v>9.4117647058823521E-3</v>
      </c>
    </row>
    <row r="468" spans="2:18" x14ac:dyDescent="0.2">
      <c r="B468" s="20" t="s">
        <v>465</v>
      </c>
      <c r="C468" s="21" t="s">
        <v>1750</v>
      </c>
      <c r="D468" s="21" t="s">
        <v>2204</v>
      </c>
      <c r="E468" s="26">
        <v>9587550</v>
      </c>
      <c r="F468" s="26">
        <v>367</v>
      </c>
      <c r="G468" s="26">
        <v>26124.114441416892</v>
      </c>
      <c r="H468" s="112">
        <v>525</v>
      </c>
      <c r="I468" s="68">
        <v>1.430517711171662</v>
      </c>
      <c r="J468" s="68">
        <v>0.69904761904761903</v>
      </c>
      <c r="K468" s="67">
        <v>18262</v>
      </c>
      <c r="M468" s="20" t="s">
        <v>480</v>
      </c>
      <c r="N468" s="21" t="s">
        <v>1765</v>
      </c>
      <c r="O468" s="26">
        <v>710225</v>
      </c>
      <c r="P468" s="26">
        <v>28</v>
      </c>
      <c r="Q468" s="67">
        <v>25365.178571428572</v>
      </c>
      <c r="R468" s="69">
        <v>0.1076923076923077</v>
      </c>
    </row>
    <row r="469" spans="2:18" x14ac:dyDescent="0.2">
      <c r="B469" s="20" t="s">
        <v>466</v>
      </c>
      <c r="C469" s="21" t="s">
        <v>1751</v>
      </c>
      <c r="D469" s="21" t="s">
        <v>2204</v>
      </c>
      <c r="E469" s="26">
        <v>1797998</v>
      </c>
      <c r="F469" s="26">
        <v>97</v>
      </c>
      <c r="G469" s="26">
        <v>18536.061855670105</v>
      </c>
      <c r="H469" s="112">
        <v>325</v>
      </c>
      <c r="I469" s="68">
        <v>3.3505154639175259</v>
      </c>
      <c r="J469" s="68">
        <v>0.29846153846153844</v>
      </c>
      <c r="K469" s="67">
        <v>5532.3015384615383</v>
      </c>
      <c r="M469" s="20" t="s">
        <v>481</v>
      </c>
      <c r="N469" s="21" t="s">
        <v>1766</v>
      </c>
      <c r="O469" s="26">
        <v>472025</v>
      </c>
      <c r="P469" s="26">
        <v>16</v>
      </c>
      <c r="Q469" s="67">
        <v>29501.5625</v>
      </c>
      <c r="R469" s="69">
        <v>3.1372549019607843E-2</v>
      </c>
    </row>
    <row r="470" spans="2:18" x14ac:dyDescent="0.2">
      <c r="B470" s="20" t="s">
        <v>467</v>
      </c>
      <c r="C470" s="21" t="s">
        <v>1752</v>
      </c>
      <c r="D470" s="21" t="s">
        <v>2204</v>
      </c>
      <c r="E470" s="26">
        <v>5553290</v>
      </c>
      <c r="F470" s="26">
        <v>281</v>
      </c>
      <c r="G470" s="26">
        <v>19762.597864768682</v>
      </c>
      <c r="H470" s="112">
        <v>465</v>
      </c>
      <c r="I470" s="68">
        <v>1.6548042704626333</v>
      </c>
      <c r="J470" s="68">
        <v>0.60430107526881716</v>
      </c>
      <c r="K470" s="67">
        <v>11942.559139784946</v>
      </c>
      <c r="M470" s="20" t="s">
        <v>482</v>
      </c>
      <c r="N470" s="21" t="s">
        <v>1767</v>
      </c>
      <c r="O470" s="26">
        <v>879775</v>
      </c>
      <c r="P470" s="26">
        <v>53</v>
      </c>
      <c r="Q470" s="67">
        <v>16599.528301886792</v>
      </c>
      <c r="R470" s="69">
        <v>7.1140939597315433E-2</v>
      </c>
    </row>
    <row r="471" spans="2:18" x14ac:dyDescent="0.2">
      <c r="B471" s="20" t="s">
        <v>468</v>
      </c>
      <c r="C471" s="21" t="s">
        <v>1753</v>
      </c>
      <c r="D471" s="21" t="s">
        <v>2204</v>
      </c>
      <c r="E471" s="26">
        <v>1936950</v>
      </c>
      <c r="F471" s="26">
        <v>138</v>
      </c>
      <c r="G471" s="26">
        <v>14035.869565217392</v>
      </c>
      <c r="H471" s="112">
        <v>270</v>
      </c>
      <c r="I471" s="68">
        <v>1.9565217391304348</v>
      </c>
      <c r="J471" s="68">
        <v>0.51111111111111107</v>
      </c>
      <c r="K471" s="67">
        <v>7173.8888888888887</v>
      </c>
      <c r="M471" s="20" t="s">
        <v>483</v>
      </c>
      <c r="N471" s="21" t="s">
        <v>1768</v>
      </c>
      <c r="O471" s="26">
        <v>712685</v>
      </c>
      <c r="P471" s="26">
        <v>114</v>
      </c>
      <c r="Q471" s="67">
        <v>6251.6228070175439</v>
      </c>
      <c r="R471" s="69">
        <v>0.25054945054945055</v>
      </c>
    </row>
    <row r="472" spans="2:18" x14ac:dyDescent="0.2">
      <c r="B472" s="20" t="s">
        <v>469</v>
      </c>
      <c r="C472" s="21" t="s">
        <v>1754</v>
      </c>
      <c r="D472" s="21" t="s">
        <v>2204</v>
      </c>
      <c r="E472" s="26">
        <v>1815400</v>
      </c>
      <c r="F472" s="26">
        <v>104</v>
      </c>
      <c r="G472" s="26">
        <v>17455.76923076923</v>
      </c>
      <c r="H472" s="112">
        <v>365</v>
      </c>
      <c r="I472" s="68">
        <v>3.5096153846153846</v>
      </c>
      <c r="J472" s="68">
        <v>0.28493150684931506</v>
      </c>
      <c r="K472" s="67">
        <v>4973.6986301369861</v>
      </c>
      <c r="M472" s="20" t="s">
        <v>484</v>
      </c>
      <c r="N472" s="21" t="s">
        <v>1769</v>
      </c>
      <c r="O472" s="26">
        <v>21400</v>
      </c>
      <c r="P472" s="26">
        <v>3</v>
      </c>
      <c r="Q472" s="67">
        <v>7133.333333333333</v>
      </c>
      <c r="R472" s="69">
        <v>8.5714285714285719E-3</v>
      </c>
    </row>
    <row r="473" spans="2:18" x14ac:dyDescent="0.2">
      <c r="B473" s="20" t="s">
        <v>470</v>
      </c>
      <c r="C473" s="21" t="s">
        <v>1755</v>
      </c>
      <c r="D473" s="21" t="s">
        <v>2204</v>
      </c>
      <c r="E473" s="26">
        <v>1134725</v>
      </c>
      <c r="F473" s="26">
        <v>32</v>
      </c>
      <c r="G473" s="26">
        <v>35460.15625</v>
      </c>
      <c r="H473" s="112">
        <v>195</v>
      </c>
      <c r="I473" s="68">
        <v>6.09375</v>
      </c>
      <c r="J473" s="68">
        <v>0.1641025641025641</v>
      </c>
      <c r="K473" s="67">
        <v>5819.1025641025644</v>
      </c>
      <c r="M473" s="20" t="s">
        <v>485</v>
      </c>
      <c r="N473" s="21" t="s">
        <v>1770</v>
      </c>
      <c r="O473" s="26">
        <v>389850</v>
      </c>
      <c r="P473" s="26">
        <v>6</v>
      </c>
      <c r="Q473" s="67">
        <v>64975</v>
      </c>
      <c r="R473" s="69">
        <v>1.7910447761194031E-2</v>
      </c>
    </row>
    <row r="474" spans="2:18" x14ac:dyDescent="0.2">
      <c r="B474" s="20" t="s">
        <v>471</v>
      </c>
      <c r="C474" s="21" t="s">
        <v>1756</v>
      </c>
      <c r="D474" s="21" t="s">
        <v>2204</v>
      </c>
      <c r="E474" s="26">
        <v>1117675</v>
      </c>
      <c r="F474" s="26">
        <v>102</v>
      </c>
      <c r="G474" s="26">
        <v>10957.598039215687</v>
      </c>
      <c r="H474" s="112">
        <v>225</v>
      </c>
      <c r="I474" s="68">
        <v>2.2058823529411766</v>
      </c>
      <c r="J474" s="68">
        <v>0.45333333333333331</v>
      </c>
      <c r="K474" s="67">
        <v>4967.4444444444443</v>
      </c>
      <c r="M474" s="20" t="s">
        <v>486</v>
      </c>
      <c r="N474" s="21" t="s">
        <v>1771</v>
      </c>
      <c r="O474" s="26">
        <v>807250</v>
      </c>
      <c r="P474" s="26">
        <v>25</v>
      </c>
      <c r="Q474" s="67">
        <v>32290</v>
      </c>
      <c r="R474" s="69">
        <v>6.5789473684210523E-2</v>
      </c>
    </row>
    <row r="475" spans="2:18" x14ac:dyDescent="0.2">
      <c r="B475" s="20" t="s">
        <v>472</v>
      </c>
      <c r="C475" s="21" t="s">
        <v>1757</v>
      </c>
      <c r="D475" s="21" t="s">
        <v>2204</v>
      </c>
      <c r="E475" s="26">
        <v>791175</v>
      </c>
      <c r="F475" s="26">
        <v>65</v>
      </c>
      <c r="G475" s="26">
        <v>12171.923076923076</v>
      </c>
      <c r="H475" s="112">
        <v>225</v>
      </c>
      <c r="I475" s="68">
        <v>3.4615384615384617</v>
      </c>
      <c r="J475" s="68">
        <v>0.28888888888888886</v>
      </c>
      <c r="K475" s="67">
        <v>3516.3333333333335</v>
      </c>
      <c r="M475" s="20" t="s">
        <v>487</v>
      </c>
      <c r="N475" s="21" t="s">
        <v>1772</v>
      </c>
      <c r="O475" s="26">
        <v>3351600</v>
      </c>
      <c r="P475" s="26">
        <v>63</v>
      </c>
      <c r="Q475" s="67">
        <v>53200</v>
      </c>
      <c r="R475" s="69">
        <v>0.15</v>
      </c>
    </row>
    <row r="476" spans="2:18" x14ac:dyDescent="0.2">
      <c r="B476" s="20" t="s">
        <v>473</v>
      </c>
      <c r="C476" s="21" t="s">
        <v>1758</v>
      </c>
      <c r="D476" s="21" t="s">
        <v>2204</v>
      </c>
      <c r="E476" s="26">
        <v>21991140</v>
      </c>
      <c r="F476" s="26">
        <v>406</v>
      </c>
      <c r="G476" s="26">
        <v>54165.36945812808</v>
      </c>
      <c r="H476" s="112">
        <v>570</v>
      </c>
      <c r="I476" s="68">
        <v>1.4039408866995073</v>
      </c>
      <c r="J476" s="68">
        <v>0.71228070175438596</v>
      </c>
      <c r="K476" s="67">
        <v>38580.947368421053</v>
      </c>
      <c r="M476" s="20" t="s">
        <v>488</v>
      </c>
      <c r="N476" s="21" t="s">
        <v>1773</v>
      </c>
      <c r="O476" s="26">
        <v>92500</v>
      </c>
      <c r="P476" s="26">
        <v>3</v>
      </c>
      <c r="Q476" s="67">
        <v>30833.333333333332</v>
      </c>
      <c r="R476" s="69">
        <v>1.0344827586206896E-2</v>
      </c>
    </row>
    <row r="477" spans="2:18" x14ac:dyDescent="0.2">
      <c r="B477" s="20" t="s">
        <v>474</v>
      </c>
      <c r="C477" s="21" t="s">
        <v>1759</v>
      </c>
      <c r="D477" s="21" t="s">
        <v>2204</v>
      </c>
      <c r="E477" s="26">
        <v>15845319</v>
      </c>
      <c r="F477" s="26">
        <v>343</v>
      </c>
      <c r="G477" s="26">
        <v>46196.265306122448</v>
      </c>
      <c r="H477" s="112">
        <v>400</v>
      </c>
      <c r="I477" s="68">
        <v>1.1661807580174928</v>
      </c>
      <c r="J477" s="68">
        <v>0.85750000000000004</v>
      </c>
      <c r="K477" s="67">
        <v>39613.297500000001</v>
      </c>
      <c r="M477" s="20" t="s">
        <v>489</v>
      </c>
      <c r="N477" s="21" t="s">
        <v>1774</v>
      </c>
      <c r="O477" s="26">
        <v>13708150</v>
      </c>
      <c r="P477" s="26">
        <v>115</v>
      </c>
      <c r="Q477" s="67">
        <v>119201.30434782608</v>
      </c>
      <c r="R477" s="69">
        <v>0.1619718309859155</v>
      </c>
    </row>
    <row r="478" spans="2:18" x14ac:dyDescent="0.2">
      <c r="B478" s="20" t="s">
        <v>475</v>
      </c>
      <c r="C478" s="21" t="s">
        <v>1760</v>
      </c>
      <c r="D478" s="21" t="s">
        <v>2204</v>
      </c>
      <c r="E478" s="26">
        <v>3527120</v>
      </c>
      <c r="F478" s="26">
        <v>133</v>
      </c>
      <c r="G478" s="26">
        <v>26519.699248120301</v>
      </c>
      <c r="H478" s="112">
        <v>240</v>
      </c>
      <c r="I478" s="68">
        <v>1.8045112781954886</v>
      </c>
      <c r="J478" s="68">
        <v>0.5541666666666667</v>
      </c>
      <c r="K478" s="67">
        <v>14696.333333333334</v>
      </c>
      <c r="M478" s="20" t="s">
        <v>490</v>
      </c>
      <c r="N478" s="21" t="s">
        <v>1775</v>
      </c>
      <c r="O478" s="26">
        <v>18859350</v>
      </c>
      <c r="P478" s="26">
        <v>213</v>
      </c>
      <c r="Q478" s="67">
        <v>88541.549295774646</v>
      </c>
      <c r="R478" s="69">
        <v>0.18849557522123894</v>
      </c>
    </row>
    <row r="479" spans="2:18" x14ac:dyDescent="0.2">
      <c r="B479" s="20" t="s">
        <v>476</v>
      </c>
      <c r="C479" s="21" t="s">
        <v>1761</v>
      </c>
      <c r="D479" s="21" t="s">
        <v>2205</v>
      </c>
      <c r="E479" s="26">
        <v>3571040</v>
      </c>
      <c r="F479" s="26">
        <v>39</v>
      </c>
      <c r="G479" s="26">
        <v>91565.128205128203</v>
      </c>
      <c r="H479" s="112">
        <v>475</v>
      </c>
      <c r="I479" s="68">
        <v>12.179487179487179</v>
      </c>
      <c r="J479" s="68">
        <v>8.2105263157894737E-2</v>
      </c>
      <c r="K479" s="67">
        <v>7517.9789473684214</v>
      </c>
      <c r="M479" s="20" t="s">
        <v>491</v>
      </c>
      <c r="N479" s="21" t="s">
        <v>1776</v>
      </c>
      <c r="O479" s="26">
        <v>250550</v>
      </c>
      <c r="P479" s="26">
        <v>15</v>
      </c>
      <c r="Q479" s="67">
        <v>16703.333333333332</v>
      </c>
      <c r="R479" s="69">
        <v>3.7499999999999999E-2</v>
      </c>
    </row>
    <row r="480" spans="2:18" x14ac:dyDescent="0.2">
      <c r="B480" s="20" t="s">
        <v>477</v>
      </c>
      <c r="C480" s="21" t="s">
        <v>1762</v>
      </c>
      <c r="D480" s="21" t="s">
        <v>2205</v>
      </c>
      <c r="E480" s="26">
        <v>7633440</v>
      </c>
      <c r="F480" s="26">
        <v>394</v>
      </c>
      <c r="G480" s="26">
        <v>19374.213197969544</v>
      </c>
      <c r="H480" s="112">
        <v>835</v>
      </c>
      <c r="I480" s="68">
        <v>2.1192893401015227</v>
      </c>
      <c r="J480" s="68">
        <v>0.47185628742514968</v>
      </c>
      <c r="K480" s="67">
        <v>9141.8443113772464</v>
      </c>
      <c r="M480" s="20" t="s">
        <v>492</v>
      </c>
      <c r="N480" s="21" t="s">
        <v>1777</v>
      </c>
      <c r="O480" s="26">
        <v>2947000</v>
      </c>
      <c r="P480" s="26">
        <v>14</v>
      </c>
      <c r="Q480" s="67">
        <v>210500</v>
      </c>
      <c r="R480" s="69">
        <v>4.1176470588235294E-2</v>
      </c>
    </row>
    <row r="481" spans="2:18" x14ac:dyDescent="0.2">
      <c r="B481" s="20" t="s">
        <v>478</v>
      </c>
      <c r="C481" s="21" t="s">
        <v>1763</v>
      </c>
      <c r="D481" s="21" t="s">
        <v>2205</v>
      </c>
      <c r="E481" s="26">
        <v>7315350</v>
      </c>
      <c r="F481" s="26">
        <v>240</v>
      </c>
      <c r="G481" s="26">
        <v>30480.625</v>
      </c>
      <c r="H481" s="112">
        <v>400</v>
      </c>
      <c r="I481" s="68">
        <v>1.6666666666666667</v>
      </c>
      <c r="J481" s="68">
        <v>0.6</v>
      </c>
      <c r="K481" s="67">
        <v>18288.375</v>
      </c>
      <c r="M481" s="20" t="s">
        <v>493</v>
      </c>
      <c r="N481" s="21" t="s">
        <v>1778</v>
      </c>
      <c r="O481" s="26">
        <v>153000</v>
      </c>
      <c r="P481" s="26">
        <v>7</v>
      </c>
      <c r="Q481" s="67">
        <v>21857.142857142859</v>
      </c>
      <c r="R481" s="69">
        <v>2.6415094339622643E-2</v>
      </c>
    </row>
    <row r="482" spans="2:18" x14ac:dyDescent="0.2">
      <c r="B482" s="20" t="s">
        <v>479</v>
      </c>
      <c r="C482" s="21" t="s">
        <v>1764</v>
      </c>
      <c r="D482" s="21" t="s">
        <v>2205</v>
      </c>
      <c r="E482" s="26">
        <v>1021000</v>
      </c>
      <c r="F482" s="26">
        <v>53</v>
      </c>
      <c r="G482" s="26">
        <v>19264.150943396227</v>
      </c>
      <c r="H482" s="112">
        <v>425</v>
      </c>
      <c r="I482" s="68">
        <v>8.0188679245283012</v>
      </c>
      <c r="J482" s="68">
        <v>0.12470588235294118</v>
      </c>
      <c r="K482" s="67">
        <v>2402.3529411764707</v>
      </c>
      <c r="M482" s="20" t="s">
        <v>495</v>
      </c>
      <c r="N482" s="21" t="s">
        <v>1780</v>
      </c>
      <c r="O482" s="26">
        <v>494000</v>
      </c>
      <c r="P482" s="26">
        <v>51</v>
      </c>
      <c r="Q482" s="67">
        <v>9686.2745098039213</v>
      </c>
      <c r="R482" s="69">
        <v>0.12592592592592591</v>
      </c>
    </row>
    <row r="483" spans="2:18" x14ac:dyDescent="0.2">
      <c r="B483" s="20" t="s">
        <v>480</v>
      </c>
      <c r="C483" s="21" t="s">
        <v>1765</v>
      </c>
      <c r="D483" s="21" t="s">
        <v>2205</v>
      </c>
      <c r="E483" s="26">
        <v>1913075</v>
      </c>
      <c r="F483" s="26">
        <v>69</v>
      </c>
      <c r="G483" s="26">
        <v>27725.72463768116</v>
      </c>
      <c r="H483" s="112">
        <v>260</v>
      </c>
      <c r="I483" s="68">
        <v>3.7681159420289854</v>
      </c>
      <c r="J483" s="68">
        <v>0.26538461538461539</v>
      </c>
      <c r="K483" s="67">
        <v>7357.9807692307695</v>
      </c>
      <c r="M483" s="20" t="s">
        <v>496</v>
      </c>
      <c r="N483" s="21" t="s">
        <v>1781</v>
      </c>
      <c r="O483" s="26">
        <v>2539155</v>
      </c>
      <c r="P483" s="26">
        <v>96</v>
      </c>
      <c r="Q483" s="67">
        <v>26449.53125</v>
      </c>
      <c r="R483" s="69">
        <v>0.19591836734693877</v>
      </c>
    </row>
    <row r="484" spans="2:18" x14ac:dyDescent="0.2">
      <c r="B484" s="20" t="s">
        <v>481</v>
      </c>
      <c r="C484" s="21" t="s">
        <v>1766</v>
      </c>
      <c r="D484" s="21" t="s">
        <v>2205</v>
      </c>
      <c r="E484" s="26">
        <v>2763775</v>
      </c>
      <c r="F484" s="26">
        <v>115</v>
      </c>
      <c r="G484" s="26">
        <v>24032.82608695652</v>
      </c>
      <c r="H484" s="112">
        <v>510</v>
      </c>
      <c r="I484" s="68">
        <v>4.4347826086956523</v>
      </c>
      <c r="J484" s="68">
        <v>0.22549019607843138</v>
      </c>
      <c r="K484" s="67">
        <v>5419.166666666667</v>
      </c>
      <c r="M484" s="20" t="s">
        <v>498</v>
      </c>
      <c r="N484" s="21" t="s">
        <v>1783</v>
      </c>
      <c r="O484" s="26">
        <v>188600</v>
      </c>
      <c r="P484" s="26">
        <v>8</v>
      </c>
      <c r="Q484" s="67">
        <v>23575</v>
      </c>
      <c r="R484" s="69">
        <v>2.9090909090909091E-2</v>
      </c>
    </row>
    <row r="485" spans="2:18" x14ac:dyDescent="0.2">
      <c r="B485" s="20" t="s">
        <v>482</v>
      </c>
      <c r="C485" s="21" t="s">
        <v>1767</v>
      </c>
      <c r="D485" s="21" t="s">
        <v>2205</v>
      </c>
      <c r="E485" s="26">
        <v>9785775</v>
      </c>
      <c r="F485" s="26">
        <v>377</v>
      </c>
      <c r="G485" s="26">
        <v>25956.962864721485</v>
      </c>
      <c r="H485" s="112">
        <v>745</v>
      </c>
      <c r="I485" s="68">
        <v>1.9761273209549071</v>
      </c>
      <c r="J485" s="68">
        <v>0.50604026845637584</v>
      </c>
      <c r="K485" s="67">
        <v>13135.268456375839</v>
      </c>
      <c r="M485" s="20" t="s">
        <v>499</v>
      </c>
      <c r="N485" s="21" t="s">
        <v>1784</v>
      </c>
      <c r="O485" s="26">
        <v>5717050</v>
      </c>
      <c r="P485" s="26">
        <v>28</v>
      </c>
      <c r="Q485" s="67">
        <v>204180.35714285713</v>
      </c>
      <c r="R485" s="69">
        <v>8.2352941176470587E-2</v>
      </c>
    </row>
    <row r="486" spans="2:18" x14ac:dyDescent="0.2">
      <c r="B486" s="20" t="s">
        <v>483</v>
      </c>
      <c r="C486" s="21" t="s">
        <v>1768</v>
      </c>
      <c r="D486" s="21" t="s">
        <v>2205</v>
      </c>
      <c r="E486" s="26">
        <v>2507410</v>
      </c>
      <c r="F486" s="26">
        <v>217</v>
      </c>
      <c r="G486" s="26">
        <v>11554.884792626728</v>
      </c>
      <c r="H486" s="112">
        <v>455</v>
      </c>
      <c r="I486" s="68">
        <v>2.096774193548387</v>
      </c>
      <c r="J486" s="68">
        <v>0.47692307692307695</v>
      </c>
      <c r="K486" s="67">
        <v>5510.7912087912091</v>
      </c>
      <c r="M486" s="20" t="s">
        <v>500</v>
      </c>
      <c r="N486" s="21" t="s">
        <v>1785</v>
      </c>
      <c r="O486" s="26">
        <v>250175</v>
      </c>
      <c r="P486" s="26">
        <v>14</v>
      </c>
      <c r="Q486" s="67">
        <v>17869.642857142859</v>
      </c>
      <c r="R486" s="69">
        <v>4.0579710144927533E-2</v>
      </c>
    </row>
    <row r="487" spans="2:18" x14ac:dyDescent="0.2">
      <c r="B487" s="20" t="s">
        <v>484</v>
      </c>
      <c r="C487" s="21" t="s">
        <v>1769</v>
      </c>
      <c r="D487" s="21" t="s">
        <v>2205</v>
      </c>
      <c r="E487" s="26">
        <v>1570450</v>
      </c>
      <c r="F487" s="26">
        <v>77</v>
      </c>
      <c r="G487" s="26">
        <v>20395.454545454544</v>
      </c>
      <c r="H487" s="112">
        <v>350</v>
      </c>
      <c r="I487" s="68">
        <v>4.5454545454545459</v>
      </c>
      <c r="J487" s="68">
        <v>0.22</v>
      </c>
      <c r="K487" s="67">
        <v>4487</v>
      </c>
      <c r="M487" s="20" t="s">
        <v>501</v>
      </c>
      <c r="N487" s="21" t="s">
        <v>1786</v>
      </c>
      <c r="O487" s="26">
        <v>26656410</v>
      </c>
      <c r="P487" s="26">
        <v>314</v>
      </c>
      <c r="Q487" s="67">
        <v>84893.025477707008</v>
      </c>
      <c r="R487" s="69">
        <v>0.2672340425531915</v>
      </c>
    </row>
    <row r="488" spans="2:18" x14ac:dyDescent="0.2">
      <c r="B488" s="20" t="s">
        <v>485</v>
      </c>
      <c r="C488" s="21" t="s">
        <v>1770</v>
      </c>
      <c r="D488" s="21" t="s">
        <v>2205</v>
      </c>
      <c r="E488" s="26">
        <v>2450300</v>
      </c>
      <c r="F488" s="26">
        <v>47</v>
      </c>
      <c r="G488" s="26">
        <v>52134.042553191488</v>
      </c>
      <c r="H488" s="112">
        <v>335</v>
      </c>
      <c r="I488" s="68">
        <v>7.1276595744680851</v>
      </c>
      <c r="J488" s="68">
        <v>0.14029850746268657</v>
      </c>
      <c r="K488" s="67">
        <v>7314.3283582089553</v>
      </c>
      <c r="M488" s="20" t="s">
        <v>502</v>
      </c>
      <c r="N488" s="21" t="s">
        <v>1787</v>
      </c>
      <c r="O488" s="26">
        <v>23250</v>
      </c>
      <c r="P488" s="26">
        <v>5</v>
      </c>
      <c r="Q488" s="67">
        <v>4650</v>
      </c>
      <c r="R488" s="69">
        <v>1.5625E-2</v>
      </c>
    </row>
    <row r="489" spans="2:18" x14ac:dyDescent="0.2">
      <c r="B489" s="20" t="s">
        <v>486</v>
      </c>
      <c r="C489" s="21" t="s">
        <v>1771</v>
      </c>
      <c r="D489" s="21" t="s">
        <v>2205</v>
      </c>
      <c r="E489" s="26">
        <v>2310910</v>
      </c>
      <c r="F489" s="26">
        <v>123</v>
      </c>
      <c r="G489" s="26">
        <v>18787.886178861787</v>
      </c>
      <c r="H489" s="112">
        <v>380</v>
      </c>
      <c r="I489" s="68">
        <v>3.089430894308943</v>
      </c>
      <c r="J489" s="68">
        <v>0.3236842105263158</v>
      </c>
      <c r="K489" s="67">
        <v>6081.3421052631575</v>
      </c>
      <c r="M489" s="20" t="s">
        <v>503</v>
      </c>
      <c r="N489" s="21" t="s">
        <v>1788</v>
      </c>
      <c r="O489" s="26">
        <v>515450</v>
      </c>
      <c r="P489" s="26">
        <v>30</v>
      </c>
      <c r="Q489" s="67">
        <v>17181.666666666668</v>
      </c>
      <c r="R489" s="69">
        <v>8.4507042253521125E-2</v>
      </c>
    </row>
    <row r="490" spans="2:18" x14ac:dyDescent="0.2">
      <c r="B490" s="20" t="s">
        <v>487</v>
      </c>
      <c r="C490" s="21" t="s">
        <v>1772</v>
      </c>
      <c r="D490" s="21" t="s">
        <v>2205</v>
      </c>
      <c r="E490" s="26">
        <v>6029710</v>
      </c>
      <c r="F490" s="26">
        <v>132</v>
      </c>
      <c r="G490" s="26">
        <v>45679.621212121216</v>
      </c>
      <c r="H490" s="112">
        <v>420</v>
      </c>
      <c r="I490" s="68">
        <v>3.1818181818181817</v>
      </c>
      <c r="J490" s="68">
        <v>0.31428571428571428</v>
      </c>
      <c r="K490" s="67">
        <v>14356.452380952382</v>
      </c>
      <c r="M490" s="20" t="s">
        <v>504</v>
      </c>
      <c r="N490" s="21" t="s">
        <v>1789</v>
      </c>
      <c r="O490" s="26">
        <v>6239960</v>
      </c>
      <c r="P490" s="26">
        <v>122</v>
      </c>
      <c r="Q490" s="67">
        <v>51147.2131147541</v>
      </c>
      <c r="R490" s="69">
        <v>0.24897959183673468</v>
      </c>
    </row>
    <row r="491" spans="2:18" x14ac:dyDescent="0.2">
      <c r="B491" s="20" t="s">
        <v>488</v>
      </c>
      <c r="C491" s="21" t="s">
        <v>1773</v>
      </c>
      <c r="D491" s="21" t="s">
        <v>2205</v>
      </c>
      <c r="E491" s="26">
        <v>658325</v>
      </c>
      <c r="F491" s="26">
        <v>47</v>
      </c>
      <c r="G491" s="26">
        <v>14006.91489361702</v>
      </c>
      <c r="H491" s="112">
        <v>290</v>
      </c>
      <c r="I491" s="68">
        <v>6.1702127659574471</v>
      </c>
      <c r="J491" s="68">
        <v>0.16206896551724137</v>
      </c>
      <c r="K491" s="67">
        <v>2270.0862068965516</v>
      </c>
      <c r="M491" s="20" t="s">
        <v>505</v>
      </c>
      <c r="N491" s="21" t="s">
        <v>1790</v>
      </c>
      <c r="O491" s="26">
        <v>6030975</v>
      </c>
      <c r="P491" s="26">
        <v>159</v>
      </c>
      <c r="Q491" s="67">
        <v>37930.660377358494</v>
      </c>
      <c r="R491" s="69">
        <v>0.14520547945205478</v>
      </c>
    </row>
    <row r="492" spans="2:18" x14ac:dyDescent="0.2">
      <c r="B492" s="20" t="s">
        <v>489</v>
      </c>
      <c r="C492" s="21" t="s">
        <v>1774</v>
      </c>
      <c r="D492" s="21" t="s">
        <v>2205</v>
      </c>
      <c r="E492" s="26">
        <v>40452215</v>
      </c>
      <c r="F492" s="26">
        <v>349</v>
      </c>
      <c r="G492" s="26">
        <v>115908.92550143266</v>
      </c>
      <c r="H492" s="112">
        <v>710</v>
      </c>
      <c r="I492" s="68">
        <v>2.0343839541547277</v>
      </c>
      <c r="J492" s="68">
        <v>0.4915492957746479</v>
      </c>
      <c r="K492" s="67">
        <v>56974.950704225354</v>
      </c>
      <c r="M492" s="20" t="s">
        <v>506</v>
      </c>
      <c r="N492" s="21" t="s">
        <v>1791</v>
      </c>
      <c r="O492" s="26">
        <v>2864600</v>
      </c>
      <c r="P492" s="26">
        <v>88</v>
      </c>
      <c r="Q492" s="67">
        <v>32552.272727272728</v>
      </c>
      <c r="R492" s="69">
        <v>0.28387096774193549</v>
      </c>
    </row>
    <row r="493" spans="2:18" x14ac:dyDescent="0.2">
      <c r="B493" s="20" t="s">
        <v>490</v>
      </c>
      <c r="C493" s="21" t="s">
        <v>1775</v>
      </c>
      <c r="D493" s="21" t="s">
        <v>2205</v>
      </c>
      <c r="E493" s="26">
        <v>46552575</v>
      </c>
      <c r="F493" s="26">
        <v>768</v>
      </c>
      <c r="G493" s="26">
        <v>60615.33203125</v>
      </c>
      <c r="H493" s="112">
        <v>1130</v>
      </c>
      <c r="I493" s="68">
        <v>1.4713541666666667</v>
      </c>
      <c r="J493" s="68">
        <v>0.67964601769911503</v>
      </c>
      <c r="K493" s="67">
        <v>41196.969026548672</v>
      </c>
      <c r="M493" s="20" t="s">
        <v>507</v>
      </c>
      <c r="N493" s="21" t="s">
        <v>1793</v>
      </c>
      <c r="O493" s="26">
        <v>5664850</v>
      </c>
      <c r="P493" s="26">
        <v>101</v>
      </c>
      <c r="Q493" s="67">
        <v>56087.623762376235</v>
      </c>
      <c r="R493" s="69">
        <v>0.1270440251572327</v>
      </c>
    </row>
    <row r="494" spans="2:18" x14ac:dyDescent="0.2">
      <c r="B494" s="20" t="s">
        <v>491</v>
      </c>
      <c r="C494" s="21" t="s">
        <v>1776</v>
      </c>
      <c r="D494" s="21" t="s">
        <v>2205</v>
      </c>
      <c r="E494" s="26">
        <v>3794475</v>
      </c>
      <c r="F494" s="26">
        <v>135</v>
      </c>
      <c r="G494" s="26">
        <v>28107.222222222223</v>
      </c>
      <c r="H494" s="112">
        <v>400</v>
      </c>
      <c r="I494" s="68">
        <v>2.9629629629629628</v>
      </c>
      <c r="J494" s="68">
        <v>0.33750000000000002</v>
      </c>
      <c r="K494" s="67">
        <v>9486.1875</v>
      </c>
      <c r="M494" s="20" t="s">
        <v>508</v>
      </c>
      <c r="N494" s="21" t="s">
        <v>1794</v>
      </c>
      <c r="O494" s="26">
        <v>5480475</v>
      </c>
      <c r="P494" s="26">
        <v>138</v>
      </c>
      <c r="Q494" s="67">
        <v>39713.586956521736</v>
      </c>
      <c r="R494" s="69">
        <v>0.19574468085106383</v>
      </c>
    </row>
    <row r="495" spans="2:18" x14ac:dyDescent="0.2">
      <c r="B495" s="20" t="s">
        <v>492</v>
      </c>
      <c r="C495" s="21" t="s">
        <v>1777</v>
      </c>
      <c r="D495" s="21" t="s">
        <v>2205</v>
      </c>
      <c r="E495" s="26">
        <v>4759240</v>
      </c>
      <c r="F495" s="26">
        <v>115</v>
      </c>
      <c r="G495" s="26">
        <v>41384.695652173912</v>
      </c>
      <c r="H495" s="112">
        <v>340</v>
      </c>
      <c r="I495" s="68">
        <v>2.9565217391304346</v>
      </c>
      <c r="J495" s="68">
        <v>0.33823529411764708</v>
      </c>
      <c r="K495" s="67">
        <v>13997.764705882353</v>
      </c>
      <c r="M495" s="20" t="s">
        <v>509</v>
      </c>
      <c r="N495" s="21" t="s">
        <v>1795</v>
      </c>
      <c r="O495" s="26">
        <v>121000</v>
      </c>
      <c r="P495" s="26">
        <v>4</v>
      </c>
      <c r="Q495" s="67">
        <v>30250</v>
      </c>
      <c r="R495" s="69">
        <v>1.3559322033898305E-2</v>
      </c>
    </row>
    <row r="496" spans="2:18" x14ac:dyDescent="0.2">
      <c r="B496" s="20" t="s">
        <v>493</v>
      </c>
      <c r="C496" s="21" t="s">
        <v>1778</v>
      </c>
      <c r="D496" s="21" t="s">
        <v>2205</v>
      </c>
      <c r="E496" s="26">
        <v>1175900</v>
      </c>
      <c r="F496" s="26">
        <v>85</v>
      </c>
      <c r="G496" s="26">
        <v>13834.117647058823</v>
      </c>
      <c r="H496" s="112">
        <v>265</v>
      </c>
      <c r="I496" s="68">
        <v>3.1176470588235294</v>
      </c>
      <c r="J496" s="68">
        <v>0.32075471698113206</v>
      </c>
      <c r="K496" s="67">
        <v>4437.3584905660373</v>
      </c>
      <c r="M496" s="20" t="s">
        <v>510</v>
      </c>
      <c r="N496" s="21" t="s">
        <v>1796</v>
      </c>
      <c r="O496" s="26">
        <v>1660400</v>
      </c>
      <c r="P496" s="26">
        <v>13</v>
      </c>
      <c r="Q496" s="67">
        <v>127723.07692307692</v>
      </c>
      <c r="R496" s="69">
        <v>3.5616438356164383E-2</v>
      </c>
    </row>
    <row r="497" spans="2:18" x14ac:dyDescent="0.2">
      <c r="B497" s="20" t="s">
        <v>494</v>
      </c>
      <c r="C497" s="21" t="s">
        <v>1779</v>
      </c>
      <c r="D497" s="21" t="s">
        <v>2205</v>
      </c>
      <c r="E497" s="26">
        <v>5124125</v>
      </c>
      <c r="F497" s="26">
        <v>58</v>
      </c>
      <c r="G497" s="26">
        <v>88346.982758620696</v>
      </c>
      <c r="H497" s="112">
        <v>220</v>
      </c>
      <c r="I497" s="68">
        <v>3.7931034482758621</v>
      </c>
      <c r="J497" s="68">
        <v>0.26363636363636361</v>
      </c>
      <c r="K497" s="67">
        <v>23291.477272727272</v>
      </c>
      <c r="M497" s="20" t="s">
        <v>511</v>
      </c>
      <c r="N497" s="21" t="s">
        <v>1797</v>
      </c>
      <c r="O497" s="26">
        <v>22830875</v>
      </c>
      <c r="P497" s="26">
        <v>162</v>
      </c>
      <c r="Q497" s="67">
        <v>140931.32716049382</v>
      </c>
      <c r="R497" s="69">
        <v>0.1883720930232558</v>
      </c>
    </row>
    <row r="498" spans="2:18" x14ac:dyDescent="0.2">
      <c r="B498" s="20" t="s">
        <v>495</v>
      </c>
      <c r="C498" s="21" t="s">
        <v>1780</v>
      </c>
      <c r="D498" s="21" t="s">
        <v>2205</v>
      </c>
      <c r="E498" s="26">
        <v>4037575</v>
      </c>
      <c r="F498" s="26">
        <v>226</v>
      </c>
      <c r="G498" s="26">
        <v>17865.37610619469</v>
      </c>
      <c r="H498" s="112">
        <v>405</v>
      </c>
      <c r="I498" s="68">
        <v>1.7920353982300885</v>
      </c>
      <c r="J498" s="68">
        <v>0.55802469135802468</v>
      </c>
      <c r="K498" s="67">
        <v>9969.3209876543206</v>
      </c>
      <c r="M498" s="20" t="s">
        <v>512</v>
      </c>
      <c r="N498" s="21" t="s">
        <v>1798</v>
      </c>
      <c r="O498" s="26">
        <v>647650</v>
      </c>
      <c r="P498" s="26">
        <v>24</v>
      </c>
      <c r="Q498" s="67">
        <v>26985.416666666668</v>
      </c>
      <c r="R498" s="69">
        <v>4.0677966101694912E-2</v>
      </c>
    </row>
    <row r="499" spans="2:18" x14ac:dyDescent="0.2">
      <c r="B499" s="20" t="s">
        <v>496</v>
      </c>
      <c r="C499" s="21" t="s">
        <v>1781</v>
      </c>
      <c r="D499" s="21" t="s">
        <v>2205</v>
      </c>
      <c r="E499" s="26">
        <v>12801774</v>
      </c>
      <c r="F499" s="26">
        <v>364</v>
      </c>
      <c r="G499" s="26">
        <v>35169.708791208788</v>
      </c>
      <c r="H499" s="112">
        <v>490</v>
      </c>
      <c r="I499" s="68">
        <v>1.3461538461538463</v>
      </c>
      <c r="J499" s="68">
        <v>0.74285714285714288</v>
      </c>
      <c r="K499" s="67">
        <v>26126.069387755102</v>
      </c>
      <c r="M499" s="20" t="s">
        <v>513</v>
      </c>
      <c r="N499" s="21" t="s">
        <v>1799</v>
      </c>
      <c r="O499" s="26">
        <v>509650</v>
      </c>
      <c r="P499" s="26">
        <v>10</v>
      </c>
      <c r="Q499" s="67">
        <v>50965</v>
      </c>
      <c r="R499" s="69">
        <v>1.834862385321101E-2</v>
      </c>
    </row>
    <row r="500" spans="2:18" x14ac:dyDescent="0.2">
      <c r="B500" s="20" t="s">
        <v>497</v>
      </c>
      <c r="C500" s="21" t="s">
        <v>1782</v>
      </c>
      <c r="D500" s="21" t="s">
        <v>2205</v>
      </c>
      <c r="E500" s="26">
        <v>1123800</v>
      </c>
      <c r="F500" s="26">
        <v>25</v>
      </c>
      <c r="G500" s="26">
        <v>44952</v>
      </c>
      <c r="H500" s="112">
        <v>220</v>
      </c>
      <c r="I500" s="68">
        <v>8.8000000000000007</v>
      </c>
      <c r="J500" s="68">
        <v>0.11363636363636363</v>
      </c>
      <c r="K500" s="67">
        <v>5108.181818181818</v>
      </c>
      <c r="M500" s="20" t="s">
        <v>514</v>
      </c>
      <c r="N500" s="21" t="s">
        <v>1800</v>
      </c>
      <c r="O500" s="26">
        <v>15221650</v>
      </c>
      <c r="P500" s="26">
        <v>157</v>
      </c>
      <c r="Q500" s="67">
        <v>96953.184713375798</v>
      </c>
      <c r="R500" s="69">
        <v>0.25119999999999998</v>
      </c>
    </row>
    <row r="501" spans="2:18" x14ac:dyDescent="0.2">
      <c r="B501" s="20" t="s">
        <v>498</v>
      </c>
      <c r="C501" s="21" t="s">
        <v>1783</v>
      </c>
      <c r="D501" s="21" t="s">
        <v>2205</v>
      </c>
      <c r="E501" s="26">
        <v>773675</v>
      </c>
      <c r="F501" s="26">
        <v>51</v>
      </c>
      <c r="G501" s="26">
        <v>15170.098039215687</v>
      </c>
      <c r="H501" s="112">
        <v>275</v>
      </c>
      <c r="I501" s="68">
        <v>5.3921568627450984</v>
      </c>
      <c r="J501" s="68">
        <v>0.18545454545454546</v>
      </c>
      <c r="K501" s="67">
        <v>2813.3636363636365</v>
      </c>
      <c r="M501" s="20" t="s">
        <v>515</v>
      </c>
      <c r="N501" s="21" t="s">
        <v>1801</v>
      </c>
      <c r="O501" s="26">
        <v>69825</v>
      </c>
      <c r="P501" s="26">
        <v>5</v>
      </c>
      <c r="Q501" s="67">
        <v>13965</v>
      </c>
      <c r="R501" s="69">
        <v>1.4084507042253521E-2</v>
      </c>
    </row>
    <row r="502" spans="2:18" x14ac:dyDescent="0.2">
      <c r="B502" s="20" t="s">
        <v>499</v>
      </c>
      <c r="C502" s="21" t="s">
        <v>1784</v>
      </c>
      <c r="D502" s="21" t="s">
        <v>2205</v>
      </c>
      <c r="E502" s="26">
        <v>13637200</v>
      </c>
      <c r="F502" s="26">
        <v>169</v>
      </c>
      <c r="G502" s="26">
        <v>80693.491124260356</v>
      </c>
      <c r="H502" s="112">
        <v>340</v>
      </c>
      <c r="I502" s="68">
        <v>2.0118343195266273</v>
      </c>
      <c r="J502" s="68">
        <v>0.49705882352941178</v>
      </c>
      <c r="K502" s="67">
        <v>40109.411764705881</v>
      </c>
      <c r="M502" s="20" t="s">
        <v>516</v>
      </c>
      <c r="N502" s="21" t="s">
        <v>1802</v>
      </c>
      <c r="O502" s="26">
        <v>451950</v>
      </c>
      <c r="P502" s="26">
        <v>9</v>
      </c>
      <c r="Q502" s="67">
        <v>50216.666666666664</v>
      </c>
      <c r="R502" s="69">
        <v>2.2499999999999999E-2</v>
      </c>
    </row>
    <row r="503" spans="2:18" x14ac:dyDescent="0.2">
      <c r="B503" s="20" t="s">
        <v>500</v>
      </c>
      <c r="C503" s="21" t="s">
        <v>1785</v>
      </c>
      <c r="D503" s="21" t="s">
        <v>2205</v>
      </c>
      <c r="E503" s="26">
        <v>16960600</v>
      </c>
      <c r="F503" s="26">
        <v>162</v>
      </c>
      <c r="G503" s="26">
        <v>104695.06172839506</v>
      </c>
      <c r="H503" s="112">
        <v>345</v>
      </c>
      <c r="I503" s="68">
        <v>2.1296296296296298</v>
      </c>
      <c r="J503" s="68">
        <v>0.46956521739130436</v>
      </c>
      <c r="K503" s="67">
        <v>49161.159420289856</v>
      </c>
      <c r="M503" s="20" t="s">
        <v>517</v>
      </c>
      <c r="N503" s="21" t="s">
        <v>1803</v>
      </c>
      <c r="O503" s="26">
        <v>150400</v>
      </c>
      <c r="P503" s="26">
        <v>19</v>
      </c>
      <c r="Q503" s="67">
        <v>7915.7894736842109</v>
      </c>
      <c r="R503" s="69">
        <v>4.4186046511627906E-2</v>
      </c>
    </row>
    <row r="504" spans="2:18" x14ac:dyDescent="0.2">
      <c r="B504" s="20" t="s">
        <v>501</v>
      </c>
      <c r="C504" s="21" t="s">
        <v>1786</v>
      </c>
      <c r="D504" s="21" t="s">
        <v>2205</v>
      </c>
      <c r="E504" s="26">
        <v>61912485</v>
      </c>
      <c r="F504" s="26">
        <v>1003</v>
      </c>
      <c r="G504" s="26">
        <v>61727.303090727815</v>
      </c>
      <c r="H504" s="112">
        <v>1175</v>
      </c>
      <c r="I504" s="68">
        <v>1.1714855433698903</v>
      </c>
      <c r="J504" s="68">
        <v>0.85361702127659578</v>
      </c>
      <c r="K504" s="67">
        <v>52691.47659574468</v>
      </c>
      <c r="M504" s="20" t="s">
        <v>518</v>
      </c>
      <c r="N504" s="21" t="s">
        <v>1804</v>
      </c>
      <c r="O504" s="26">
        <v>3431740</v>
      </c>
      <c r="P504" s="26">
        <v>55</v>
      </c>
      <c r="Q504" s="67">
        <v>62395.272727272728</v>
      </c>
      <c r="R504" s="69">
        <v>0.12790697674418605</v>
      </c>
    </row>
    <row r="505" spans="2:18" x14ac:dyDescent="0.2">
      <c r="B505" s="20" t="s">
        <v>502</v>
      </c>
      <c r="C505" s="21" t="s">
        <v>1787</v>
      </c>
      <c r="D505" s="21" t="s">
        <v>2205</v>
      </c>
      <c r="E505" s="26">
        <v>13135875</v>
      </c>
      <c r="F505" s="26">
        <v>79</v>
      </c>
      <c r="G505" s="26">
        <v>166276.8987341772</v>
      </c>
      <c r="H505" s="112">
        <v>320</v>
      </c>
      <c r="I505" s="68">
        <v>4.0506329113924053</v>
      </c>
      <c r="J505" s="68">
        <v>0.24687500000000001</v>
      </c>
      <c r="K505" s="67">
        <v>41049.609375</v>
      </c>
      <c r="M505" s="20" t="s">
        <v>519</v>
      </c>
      <c r="N505" s="21" t="s">
        <v>1805</v>
      </c>
      <c r="O505" s="26">
        <v>787070</v>
      </c>
      <c r="P505" s="26">
        <v>29</v>
      </c>
      <c r="Q505" s="67">
        <v>27140.344827586207</v>
      </c>
      <c r="R505" s="69">
        <v>5.1327433628318583E-2</v>
      </c>
    </row>
    <row r="506" spans="2:18" x14ac:dyDescent="0.2">
      <c r="B506" s="20" t="s">
        <v>503</v>
      </c>
      <c r="C506" s="21" t="s">
        <v>1788</v>
      </c>
      <c r="D506" s="21" t="s">
        <v>2205</v>
      </c>
      <c r="E506" s="26">
        <v>2386325</v>
      </c>
      <c r="F506" s="26">
        <v>156</v>
      </c>
      <c r="G506" s="26">
        <v>15296.955128205129</v>
      </c>
      <c r="H506" s="112">
        <v>355</v>
      </c>
      <c r="I506" s="68">
        <v>2.2756410256410255</v>
      </c>
      <c r="J506" s="68">
        <v>0.43943661971830988</v>
      </c>
      <c r="K506" s="67">
        <v>6722.0422535211264</v>
      </c>
      <c r="M506" s="20" t="s">
        <v>520</v>
      </c>
      <c r="N506" s="21" t="s">
        <v>1806</v>
      </c>
      <c r="O506" s="26">
        <v>1527725</v>
      </c>
      <c r="P506" s="26">
        <v>79</v>
      </c>
      <c r="Q506" s="67">
        <v>19338.291139240508</v>
      </c>
      <c r="R506" s="69">
        <v>0.12741935483870967</v>
      </c>
    </row>
    <row r="507" spans="2:18" x14ac:dyDescent="0.2">
      <c r="B507" s="20" t="s">
        <v>504</v>
      </c>
      <c r="C507" s="21" t="s">
        <v>1789</v>
      </c>
      <c r="D507" s="21" t="s">
        <v>2205</v>
      </c>
      <c r="E507" s="26">
        <v>22647740</v>
      </c>
      <c r="F507" s="26">
        <v>328</v>
      </c>
      <c r="G507" s="26">
        <v>69047.987804878052</v>
      </c>
      <c r="H507" s="112">
        <v>490</v>
      </c>
      <c r="I507" s="68">
        <v>1.4939024390243902</v>
      </c>
      <c r="J507" s="68">
        <v>0.66938775510204085</v>
      </c>
      <c r="K507" s="67">
        <v>46219.877551020407</v>
      </c>
      <c r="M507" s="20" t="s">
        <v>521</v>
      </c>
      <c r="N507" s="21" t="s">
        <v>1807</v>
      </c>
      <c r="O507" s="26">
        <v>1940450</v>
      </c>
      <c r="P507" s="26">
        <v>314</v>
      </c>
      <c r="Q507" s="67">
        <v>6179.7770700636938</v>
      </c>
      <c r="R507" s="69">
        <v>0.72183908045977008</v>
      </c>
    </row>
    <row r="508" spans="2:18" x14ac:dyDescent="0.2">
      <c r="B508" s="20" t="s">
        <v>505</v>
      </c>
      <c r="C508" s="21" t="s">
        <v>1790</v>
      </c>
      <c r="D508" s="21" t="s">
        <v>2205</v>
      </c>
      <c r="E508" s="26">
        <v>429777443</v>
      </c>
      <c r="F508" s="26">
        <v>1322</v>
      </c>
      <c r="G508" s="26">
        <v>325096.40166414523</v>
      </c>
      <c r="H508" s="112">
        <v>1095</v>
      </c>
      <c r="I508" s="68">
        <v>0.82829046898638425</v>
      </c>
      <c r="J508" s="68">
        <v>1.2073059360730594</v>
      </c>
      <c r="K508" s="67">
        <v>392490.81552511413</v>
      </c>
      <c r="M508" s="20" t="s">
        <v>522</v>
      </c>
      <c r="N508" s="21" t="s">
        <v>1808</v>
      </c>
      <c r="O508" s="26">
        <v>4419885</v>
      </c>
      <c r="P508" s="26">
        <v>116</v>
      </c>
      <c r="Q508" s="67">
        <v>38102.456896551725</v>
      </c>
      <c r="R508" s="69">
        <v>0.21481481481481482</v>
      </c>
    </row>
    <row r="509" spans="2:18" x14ac:dyDescent="0.2">
      <c r="B509" s="20" t="s">
        <v>506</v>
      </c>
      <c r="C509" s="21" t="s">
        <v>1791</v>
      </c>
      <c r="D509" s="21" t="s">
        <v>2205</v>
      </c>
      <c r="E509" s="26">
        <v>19541310</v>
      </c>
      <c r="F509" s="26">
        <v>173</v>
      </c>
      <c r="G509" s="26">
        <v>112955.54913294797</v>
      </c>
      <c r="H509" s="112">
        <v>310</v>
      </c>
      <c r="I509" s="68">
        <v>1.7919075144508672</v>
      </c>
      <c r="J509" s="68">
        <v>0.5580645161290323</v>
      </c>
      <c r="K509" s="67">
        <v>63036.483870967742</v>
      </c>
      <c r="M509" s="20" t="s">
        <v>523</v>
      </c>
      <c r="N509" s="21" t="s">
        <v>1809</v>
      </c>
      <c r="O509" s="26">
        <v>3927775</v>
      </c>
      <c r="P509" s="26">
        <v>147</v>
      </c>
      <c r="Q509" s="67">
        <v>26719.557823129253</v>
      </c>
      <c r="R509" s="69">
        <v>0.15154639175257731</v>
      </c>
    </row>
    <row r="510" spans="2:18" x14ac:dyDescent="0.2">
      <c r="B510" s="20" t="s">
        <v>507</v>
      </c>
      <c r="C510" s="21" t="s">
        <v>1793</v>
      </c>
      <c r="D510" s="21" t="s">
        <v>2206</v>
      </c>
      <c r="E510" s="26">
        <v>15553875</v>
      </c>
      <c r="F510" s="26">
        <v>320</v>
      </c>
      <c r="G510" s="26">
        <v>48605.859375</v>
      </c>
      <c r="H510" s="112">
        <v>795</v>
      </c>
      <c r="I510" s="68">
        <v>2.484375</v>
      </c>
      <c r="J510" s="68">
        <v>0.40251572327044027</v>
      </c>
      <c r="K510" s="67">
        <v>19564.622641509435</v>
      </c>
      <c r="M510" s="20" t="s">
        <v>524</v>
      </c>
      <c r="N510" s="21" t="s">
        <v>1810</v>
      </c>
      <c r="O510" s="26">
        <v>39250</v>
      </c>
      <c r="P510" s="26">
        <v>1</v>
      </c>
      <c r="Q510" s="67">
        <v>39250</v>
      </c>
      <c r="R510" s="69">
        <v>3.0769230769230769E-3</v>
      </c>
    </row>
    <row r="511" spans="2:18" x14ac:dyDescent="0.2">
      <c r="B511" s="20" t="s">
        <v>508</v>
      </c>
      <c r="C511" s="21" t="s">
        <v>1794</v>
      </c>
      <c r="D511" s="21" t="s">
        <v>2206</v>
      </c>
      <c r="E511" s="26">
        <v>19613585</v>
      </c>
      <c r="F511" s="26">
        <v>343</v>
      </c>
      <c r="G511" s="26">
        <v>57182.463556851311</v>
      </c>
      <c r="H511" s="112">
        <v>705</v>
      </c>
      <c r="I511" s="68">
        <v>2.055393586005831</v>
      </c>
      <c r="J511" s="68">
        <v>0.48652482269503544</v>
      </c>
      <c r="K511" s="67">
        <v>27820.687943262412</v>
      </c>
      <c r="M511" s="20" t="s">
        <v>525</v>
      </c>
      <c r="N511" s="21" t="s">
        <v>1811</v>
      </c>
      <c r="O511" s="26">
        <v>1599625</v>
      </c>
      <c r="P511" s="26">
        <v>24</v>
      </c>
      <c r="Q511" s="67">
        <v>66651.041666666672</v>
      </c>
      <c r="R511" s="69">
        <v>6.575342465753424E-2</v>
      </c>
    </row>
    <row r="512" spans="2:18" x14ac:dyDescent="0.2">
      <c r="B512" s="20" t="s">
        <v>509</v>
      </c>
      <c r="C512" s="21" t="s">
        <v>1795</v>
      </c>
      <c r="D512" s="21" t="s">
        <v>2206</v>
      </c>
      <c r="E512" s="26">
        <v>2622050</v>
      </c>
      <c r="F512" s="26">
        <v>105</v>
      </c>
      <c r="G512" s="26">
        <v>24971.904761904763</v>
      </c>
      <c r="H512" s="112">
        <v>295</v>
      </c>
      <c r="I512" s="68">
        <v>2.8095238095238093</v>
      </c>
      <c r="J512" s="68">
        <v>0.3559322033898305</v>
      </c>
      <c r="K512" s="67">
        <v>8888.3050847457635</v>
      </c>
      <c r="M512" s="20" t="s">
        <v>526</v>
      </c>
      <c r="N512" s="21" t="s">
        <v>1812</v>
      </c>
      <c r="O512" s="26">
        <v>573000</v>
      </c>
      <c r="P512" s="26">
        <v>2</v>
      </c>
      <c r="Q512" s="67">
        <v>286500</v>
      </c>
      <c r="R512" s="69">
        <v>6.6666666666666671E-3</v>
      </c>
    </row>
    <row r="513" spans="2:18" x14ac:dyDescent="0.2">
      <c r="B513" s="20" t="s">
        <v>510</v>
      </c>
      <c r="C513" s="21" t="s">
        <v>1796</v>
      </c>
      <c r="D513" s="21" t="s">
        <v>2206</v>
      </c>
      <c r="E513" s="26">
        <v>20323650</v>
      </c>
      <c r="F513" s="26">
        <v>159</v>
      </c>
      <c r="G513" s="26">
        <v>127821.69811320755</v>
      </c>
      <c r="H513" s="112">
        <v>365</v>
      </c>
      <c r="I513" s="68">
        <v>2.2955974842767297</v>
      </c>
      <c r="J513" s="68">
        <v>0.43561643835616437</v>
      </c>
      <c r="K513" s="67">
        <v>55681.232876712325</v>
      </c>
      <c r="M513" s="20" t="s">
        <v>527</v>
      </c>
      <c r="N513" s="21" t="s">
        <v>1813</v>
      </c>
      <c r="O513" s="26">
        <v>3509625</v>
      </c>
      <c r="P513" s="26">
        <v>44</v>
      </c>
      <c r="Q513" s="67">
        <v>79764.204545454544</v>
      </c>
      <c r="R513" s="69">
        <v>8.5436893203883493E-2</v>
      </c>
    </row>
    <row r="514" spans="2:18" x14ac:dyDescent="0.2">
      <c r="B514" s="20" t="s">
        <v>511</v>
      </c>
      <c r="C514" s="21" t="s">
        <v>1797</v>
      </c>
      <c r="D514" s="21" t="s">
        <v>2206</v>
      </c>
      <c r="E514" s="26">
        <v>32104835</v>
      </c>
      <c r="F514" s="26">
        <v>402</v>
      </c>
      <c r="G514" s="26">
        <v>79862.773631840799</v>
      </c>
      <c r="H514" s="112">
        <v>860</v>
      </c>
      <c r="I514" s="68">
        <v>2.1393034825870645</v>
      </c>
      <c r="J514" s="68">
        <v>0.46744186046511627</v>
      </c>
      <c r="K514" s="67">
        <v>37331.203488372092</v>
      </c>
      <c r="M514" s="20" t="s">
        <v>528</v>
      </c>
      <c r="N514" s="21" t="s">
        <v>1814</v>
      </c>
      <c r="O514" s="26">
        <v>20603000</v>
      </c>
      <c r="P514" s="26">
        <v>21</v>
      </c>
      <c r="Q514" s="67">
        <v>981095.23809523811</v>
      </c>
      <c r="R514" s="69">
        <v>6.1764705882352944E-2</v>
      </c>
    </row>
    <row r="515" spans="2:18" x14ac:dyDescent="0.2">
      <c r="B515" s="20" t="s">
        <v>512</v>
      </c>
      <c r="C515" s="21" t="s">
        <v>1798</v>
      </c>
      <c r="D515" s="21" t="s">
        <v>2206</v>
      </c>
      <c r="E515" s="26">
        <v>3441975</v>
      </c>
      <c r="F515" s="26">
        <v>103</v>
      </c>
      <c r="G515" s="26">
        <v>33417.23300970874</v>
      </c>
      <c r="H515" s="112">
        <v>590</v>
      </c>
      <c r="I515" s="68">
        <v>5.7281553398058254</v>
      </c>
      <c r="J515" s="68">
        <v>0.17457627118644067</v>
      </c>
      <c r="K515" s="67">
        <v>5833.8559322033898</v>
      </c>
      <c r="M515" s="20" t="s">
        <v>529</v>
      </c>
      <c r="N515" s="21" t="s">
        <v>1815</v>
      </c>
      <c r="O515" s="26">
        <v>195850</v>
      </c>
      <c r="P515" s="26">
        <v>4</v>
      </c>
      <c r="Q515" s="67">
        <v>48962.5</v>
      </c>
      <c r="R515" s="69">
        <v>9.5238095238095247E-3</v>
      </c>
    </row>
    <row r="516" spans="2:18" x14ac:dyDescent="0.2">
      <c r="B516" s="20" t="s">
        <v>513</v>
      </c>
      <c r="C516" s="21" t="s">
        <v>1799</v>
      </c>
      <c r="D516" s="21" t="s">
        <v>2206</v>
      </c>
      <c r="E516" s="26">
        <v>2090570</v>
      </c>
      <c r="F516" s="26">
        <v>75</v>
      </c>
      <c r="G516" s="26">
        <v>27874.266666666666</v>
      </c>
      <c r="H516" s="112">
        <v>545</v>
      </c>
      <c r="I516" s="68">
        <v>7.2666666666666666</v>
      </c>
      <c r="J516" s="68">
        <v>0.13761467889908258</v>
      </c>
      <c r="K516" s="67">
        <v>3835.9082568807339</v>
      </c>
      <c r="M516" s="20" t="s">
        <v>530</v>
      </c>
      <c r="N516" s="21" t="s">
        <v>1816</v>
      </c>
      <c r="O516" s="26">
        <v>588000</v>
      </c>
      <c r="P516" s="26">
        <v>21</v>
      </c>
      <c r="Q516" s="67">
        <v>28000</v>
      </c>
      <c r="R516" s="69">
        <v>0.05</v>
      </c>
    </row>
    <row r="517" spans="2:18" x14ac:dyDescent="0.2">
      <c r="B517" s="20" t="s">
        <v>514</v>
      </c>
      <c r="C517" s="21" t="s">
        <v>1800</v>
      </c>
      <c r="D517" s="21" t="s">
        <v>2206</v>
      </c>
      <c r="E517" s="26">
        <v>39278064</v>
      </c>
      <c r="F517" s="26">
        <v>323</v>
      </c>
      <c r="G517" s="26">
        <v>121603.9133126935</v>
      </c>
      <c r="H517" s="112">
        <v>625</v>
      </c>
      <c r="I517" s="68">
        <v>1.9349845201238389</v>
      </c>
      <c r="J517" s="68">
        <v>0.51680000000000004</v>
      </c>
      <c r="K517" s="67">
        <v>62844.902399999999</v>
      </c>
      <c r="M517" s="20" t="s">
        <v>531</v>
      </c>
      <c r="N517" s="21" t="s">
        <v>1817</v>
      </c>
      <c r="O517" s="26">
        <v>1657550</v>
      </c>
      <c r="P517" s="26">
        <v>12</v>
      </c>
      <c r="Q517" s="67">
        <v>138129.16666666666</v>
      </c>
      <c r="R517" s="69">
        <v>3.287671232876712E-2</v>
      </c>
    </row>
    <row r="518" spans="2:18" x14ac:dyDescent="0.2">
      <c r="B518" s="20" t="s">
        <v>515</v>
      </c>
      <c r="C518" s="21" t="s">
        <v>1801</v>
      </c>
      <c r="D518" s="21" t="s">
        <v>2206</v>
      </c>
      <c r="E518" s="26">
        <v>1428355</v>
      </c>
      <c r="F518" s="26">
        <v>61</v>
      </c>
      <c r="G518" s="26">
        <v>23415.655737704918</v>
      </c>
      <c r="H518" s="112">
        <v>355</v>
      </c>
      <c r="I518" s="68">
        <v>5.8196721311475406</v>
      </c>
      <c r="J518" s="68">
        <v>0.17183098591549295</v>
      </c>
      <c r="K518" s="67">
        <v>4023.5352112676055</v>
      </c>
      <c r="M518" s="20" t="s">
        <v>532</v>
      </c>
      <c r="N518" s="21" t="s">
        <v>1818</v>
      </c>
      <c r="O518" s="26">
        <v>112200</v>
      </c>
      <c r="P518" s="26">
        <v>13</v>
      </c>
      <c r="Q518" s="67">
        <v>8630.7692307692305</v>
      </c>
      <c r="R518" s="69">
        <v>3.4210526315789476E-2</v>
      </c>
    </row>
    <row r="519" spans="2:18" x14ac:dyDescent="0.2">
      <c r="B519" s="20" t="s">
        <v>516</v>
      </c>
      <c r="C519" s="21" t="s">
        <v>1802</v>
      </c>
      <c r="D519" s="21" t="s">
        <v>2206</v>
      </c>
      <c r="E519" s="26">
        <v>3766375</v>
      </c>
      <c r="F519" s="26">
        <v>91</v>
      </c>
      <c r="G519" s="26">
        <v>41388.73626373626</v>
      </c>
      <c r="H519" s="112">
        <v>400</v>
      </c>
      <c r="I519" s="68">
        <v>4.395604395604396</v>
      </c>
      <c r="J519" s="68">
        <v>0.22750000000000001</v>
      </c>
      <c r="K519" s="67">
        <v>9415.9375</v>
      </c>
      <c r="M519" s="20" t="s">
        <v>533</v>
      </c>
      <c r="N519" s="21" t="s">
        <v>1819</v>
      </c>
      <c r="O519" s="26">
        <v>223000</v>
      </c>
      <c r="P519" s="26">
        <v>5</v>
      </c>
      <c r="Q519" s="67">
        <v>44600</v>
      </c>
      <c r="R519" s="69">
        <v>2.3809523809523808E-2</v>
      </c>
    </row>
    <row r="520" spans="2:18" x14ac:dyDescent="0.2">
      <c r="B520" s="20" t="s">
        <v>517</v>
      </c>
      <c r="C520" s="21" t="s">
        <v>1803</v>
      </c>
      <c r="D520" s="21" t="s">
        <v>2206</v>
      </c>
      <c r="E520" s="26">
        <v>1521790</v>
      </c>
      <c r="F520" s="26">
        <v>101</v>
      </c>
      <c r="G520" s="26">
        <v>15067.227722772277</v>
      </c>
      <c r="H520" s="112">
        <v>430</v>
      </c>
      <c r="I520" s="68">
        <v>4.2574257425742577</v>
      </c>
      <c r="J520" s="68">
        <v>0.23488372093023255</v>
      </c>
      <c r="K520" s="67">
        <v>3539.046511627907</v>
      </c>
      <c r="M520" s="20" t="s">
        <v>534</v>
      </c>
      <c r="N520" s="21" t="s">
        <v>1107</v>
      </c>
      <c r="O520" s="26">
        <v>159825</v>
      </c>
      <c r="P520" s="26">
        <v>6</v>
      </c>
      <c r="Q520" s="67">
        <v>26637.5</v>
      </c>
      <c r="R520" s="69">
        <v>1.4814814814814815E-2</v>
      </c>
    </row>
    <row r="521" spans="2:18" x14ac:dyDescent="0.2">
      <c r="B521" s="20" t="s">
        <v>518</v>
      </c>
      <c r="C521" s="21" t="s">
        <v>1804</v>
      </c>
      <c r="D521" s="21" t="s">
        <v>2206</v>
      </c>
      <c r="E521" s="26">
        <v>27672830</v>
      </c>
      <c r="F521" s="26">
        <v>251</v>
      </c>
      <c r="G521" s="26">
        <v>110250.3187250996</v>
      </c>
      <c r="H521" s="112">
        <v>430</v>
      </c>
      <c r="I521" s="68">
        <v>1.7131474103585658</v>
      </c>
      <c r="J521" s="68">
        <v>0.58372093023255811</v>
      </c>
      <c r="K521" s="67">
        <v>64355.41860465116</v>
      </c>
      <c r="M521" s="20" t="s">
        <v>535</v>
      </c>
      <c r="N521" s="21" t="s">
        <v>1108</v>
      </c>
      <c r="O521" s="26">
        <v>920650</v>
      </c>
      <c r="P521" s="26">
        <v>32</v>
      </c>
      <c r="Q521" s="67">
        <v>28770.3125</v>
      </c>
      <c r="R521" s="69">
        <v>6.9565217391304349E-2</v>
      </c>
    </row>
    <row r="522" spans="2:18" x14ac:dyDescent="0.2">
      <c r="B522" s="20" t="s">
        <v>519</v>
      </c>
      <c r="C522" s="21" t="s">
        <v>1805</v>
      </c>
      <c r="D522" s="21" t="s">
        <v>2206</v>
      </c>
      <c r="E522" s="26">
        <v>16057585</v>
      </c>
      <c r="F522" s="26">
        <v>205</v>
      </c>
      <c r="G522" s="26">
        <v>78329.682926829264</v>
      </c>
      <c r="H522" s="112">
        <v>565</v>
      </c>
      <c r="I522" s="68">
        <v>2.7560975609756095</v>
      </c>
      <c r="J522" s="68">
        <v>0.36283185840707965</v>
      </c>
      <c r="K522" s="67">
        <v>28420.504424778763</v>
      </c>
      <c r="M522" s="20" t="s">
        <v>536</v>
      </c>
      <c r="N522" s="21" t="s">
        <v>1109</v>
      </c>
      <c r="O522" s="26">
        <v>1419975</v>
      </c>
      <c r="P522" s="26">
        <v>45</v>
      </c>
      <c r="Q522" s="67">
        <v>31555</v>
      </c>
      <c r="R522" s="69">
        <v>7.43801652892562E-2</v>
      </c>
    </row>
    <row r="523" spans="2:18" x14ac:dyDescent="0.2">
      <c r="B523" s="20" t="s">
        <v>520</v>
      </c>
      <c r="C523" s="21" t="s">
        <v>1806</v>
      </c>
      <c r="D523" s="21" t="s">
        <v>2206</v>
      </c>
      <c r="E523" s="26">
        <v>8326175</v>
      </c>
      <c r="F523" s="26">
        <v>352</v>
      </c>
      <c r="G523" s="26">
        <v>23653.90625</v>
      </c>
      <c r="H523" s="112">
        <v>620</v>
      </c>
      <c r="I523" s="68">
        <v>1.7613636363636365</v>
      </c>
      <c r="J523" s="68">
        <v>0.56774193548387097</v>
      </c>
      <c r="K523" s="67">
        <v>13429.314516129032</v>
      </c>
      <c r="M523" s="20" t="s">
        <v>537</v>
      </c>
      <c r="N523" s="21" t="s">
        <v>1110</v>
      </c>
      <c r="O523" s="26">
        <v>1194550</v>
      </c>
      <c r="P523" s="26">
        <v>61</v>
      </c>
      <c r="Q523" s="67">
        <v>19582.786885245903</v>
      </c>
      <c r="R523" s="69">
        <v>0.13406593406593406</v>
      </c>
    </row>
    <row r="524" spans="2:18" x14ac:dyDescent="0.2">
      <c r="B524" s="20" t="s">
        <v>521</v>
      </c>
      <c r="C524" s="21" t="s">
        <v>1807</v>
      </c>
      <c r="D524" s="21" t="s">
        <v>2206</v>
      </c>
      <c r="E524" s="26">
        <v>4843140</v>
      </c>
      <c r="F524" s="26">
        <v>510</v>
      </c>
      <c r="G524" s="26">
        <v>9496.3529411764703</v>
      </c>
      <c r="H524" s="112">
        <v>435</v>
      </c>
      <c r="I524" s="68">
        <v>0.8529411764705882</v>
      </c>
      <c r="J524" s="68">
        <v>1.1724137931034482</v>
      </c>
      <c r="K524" s="67">
        <v>11133.655172413793</v>
      </c>
      <c r="M524" s="20" t="s">
        <v>538</v>
      </c>
      <c r="N524" s="21" t="s">
        <v>1111</v>
      </c>
      <c r="O524" s="26">
        <v>1850010</v>
      </c>
      <c r="P524" s="26">
        <v>38</v>
      </c>
      <c r="Q524" s="67">
        <v>48684.473684210527</v>
      </c>
      <c r="R524" s="69">
        <v>0.12258064516129032</v>
      </c>
    </row>
    <row r="525" spans="2:18" x14ac:dyDescent="0.2">
      <c r="B525" s="20" t="s">
        <v>522</v>
      </c>
      <c r="C525" s="21" t="s">
        <v>1808</v>
      </c>
      <c r="D525" s="21" t="s">
        <v>2206</v>
      </c>
      <c r="E525" s="26">
        <v>9997268</v>
      </c>
      <c r="F525" s="26">
        <v>289</v>
      </c>
      <c r="G525" s="26">
        <v>34592.62283737024</v>
      </c>
      <c r="H525" s="112">
        <v>540</v>
      </c>
      <c r="I525" s="68">
        <v>1.8685121107266436</v>
      </c>
      <c r="J525" s="68">
        <v>0.53518518518518521</v>
      </c>
      <c r="K525" s="67">
        <v>18513.45925925926</v>
      </c>
      <c r="M525" s="20" t="s">
        <v>539</v>
      </c>
      <c r="N525" s="21" t="s">
        <v>1112</v>
      </c>
      <c r="O525" s="26">
        <v>855600</v>
      </c>
      <c r="P525" s="26">
        <v>13</v>
      </c>
      <c r="Q525" s="67">
        <v>65815.38461538461</v>
      </c>
      <c r="R525" s="69">
        <v>2.3636363636363636E-2</v>
      </c>
    </row>
    <row r="526" spans="2:18" x14ac:dyDescent="0.2">
      <c r="B526" s="20" t="s">
        <v>523</v>
      </c>
      <c r="C526" s="21" t="s">
        <v>1809</v>
      </c>
      <c r="D526" s="21" t="s">
        <v>2206</v>
      </c>
      <c r="E526" s="26">
        <v>23783120</v>
      </c>
      <c r="F526" s="26">
        <v>555</v>
      </c>
      <c r="G526" s="26">
        <v>42852.468468468469</v>
      </c>
      <c r="H526" s="112">
        <v>970</v>
      </c>
      <c r="I526" s="68">
        <v>1.7477477477477477</v>
      </c>
      <c r="J526" s="68">
        <v>0.57216494845360821</v>
      </c>
      <c r="K526" s="67">
        <v>24518.680412371134</v>
      </c>
      <c r="M526" s="20" t="s">
        <v>540</v>
      </c>
      <c r="N526" s="21" t="s">
        <v>1113</v>
      </c>
      <c r="O526" s="26">
        <v>1488275</v>
      </c>
      <c r="P526" s="26">
        <v>81</v>
      </c>
      <c r="Q526" s="67">
        <v>18373.765432098764</v>
      </c>
      <c r="R526" s="69">
        <v>0.14336283185840709</v>
      </c>
    </row>
    <row r="527" spans="2:18" x14ac:dyDescent="0.2">
      <c r="B527" s="20" t="s">
        <v>524</v>
      </c>
      <c r="C527" s="21" t="s">
        <v>1810</v>
      </c>
      <c r="D527" s="21" t="s">
        <v>2206</v>
      </c>
      <c r="E527" s="26">
        <v>1030875</v>
      </c>
      <c r="F527" s="26">
        <v>59</v>
      </c>
      <c r="G527" s="26">
        <v>17472.457627118645</v>
      </c>
      <c r="H527" s="112">
        <v>325</v>
      </c>
      <c r="I527" s="68">
        <v>5.5084745762711869</v>
      </c>
      <c r="J527" s="68">
        <v>0.18153846153846154</v>
      </c>
      <c r="K527" s="67">
        <v>3171.9230769230771</v>
      </c>
      <c r="M527" s="20" t="s">
        <v>541</v>
      </c>
      <c r="N527" s="21" t="s">
        <v>1114</v>
      </c>
      <c r="O527" s="26">
        <v>621750</v>
      </c>
      <c r="P527" s="26">
        <v>28</v>
      </c>
      <c r="Q527" s="67">
        <v>22205.357142857141</v>
      </c>
      <c r="R527" s="69">
        <v>7.0000000000000007E-2</v>
      </c>
    </row>
    <row r="528" spans="2:18" x14ac:dyDescent="0.2">
      <c r="B528" s="20" t="s">
        <v>525</v>
      </c>
      <c r="C528" s="21" t="s">
        <v>1811</v>
      </c>
      <c r="D528" s="21" t="s">
        <v>2206</v>
      </c>
      <c r="E528" s="26">
        <v>8736090</v>
      </c>
      <c r="F528" s="26">
        <v>118</v>
      </c>
      <c r="G528" s="26">
        <v>74034.661016949147</v>
      </c>
      <c r="H528" s="112">
        <v>365</v>
      </c>
      <c r="I528" s="68">
        <v>3.093220338983051</v>
      </c>
      <c r="J528" s="68">
        <v>0.32328767123287672</v>
      </c>
      <c r="K528" s="67">
        <v>23934.493150684932</v>
      </c>
      <c r="M528" s="20" t="s">
        <v>542</v>
      </c>
      <c r="N528" s="21" t="s">
        <v>1115</v>
      </c>
      <c r="O528" s="26">
        <v>2043250</v>
      </c>
      <c r="P528" s="26">
        <v>121</v>
      </c>
      <c r="Q528" s="67">
        <v>16886.363636363636</v>
      </c>
      <c r="R528" s="69">
        <v>0.2847058823529412</v>
      </c>
    </row>
    <row r="529" spans="2:18" x14ac:dyDescent="0.2">
      <c r="B529" s="20" t="s">
        <v>526</v>
      </c>
      <c r="C529" s="21" t="s">
        <v>1812</v>
      </c>
      <c r="D529" s="21" t="s">
        <v>2206</v>
      </c>
      <c r="E529" s="26">
        <v>7367250</v>
      </c>
      <c r="F529" s="26">
        <v>66</v>
      </c>
      <c r="G529" s="26">
        <v>111625</v>
      </c>
      <c r="H529" s="112">
        <v>300</v>
      </c>
      <c r="I529" s="68">
        <v>4.5454545454545459</v>
      </c>
      <c r="J529" s="68">
        <v>0.22</v>
      </c>
      <c r="K529" s="67">
        <v>24557.5</v>
      </c>
      <c r="M529" s="20" t="s">
        <v>543</v>
      </c>
      <c r="N529" s="21" t="s">
        <v>1116</v>
      </c>
      <c r="O529" s="26">
        <v>506250</v>
      </c>
      <c r="P529" s="26">
        <v>16</v>
      </c>
      <c r="Q529" s="67">
        <v>31640.625</v>
      </c>
      <c r="R529" s="69">
        <v>6.4000000000000001E-2</v>
      </c>
    </row>
    <row r="530" spans="2:18" x14ac:dyDescent="0.2">
      <c r="B530" s="20" t="s">
        <v>527</v>
      </c>
      <c r="C530" s="21" t="s">
        <v>1813</v>
      </c>
      <c r="D530" s="21" t="s">
        <v>2206</v>
      </c>
      <c r="E530" s="26">
        <v>28848315</v>
      </c>
      <c r="F530" s="26">
        <v>292</v>
      </c>
      <c r="G530" s="26">
        <v>98795.599315068495</v>
      </c>
      <c r="H530" s="112">
        <v>515</v>
      </c>
      <c r="I530" s="68">
        <v>1.7636986301369864</v>
      </c>
      <c r="J530" s="68">
        <v>0.56699029126213596</v>
      </c>
      <c r="K530" s="67">
        <v>56016.145631067964</v>
      </c>
      <c r="M530" s="20" t="s">
        <v>544</v>
      </c>
      <c r="N530" s="21" t="s">
        <v>1117</v>
      </c>
      <c r="O530" s="26">
        <v>2372675</v>
      </c>
      <c r="P530" s="26">
        <v>86</v>
      </c>
      <c r="Q530" s="67">
        <v>27589.244186046511</v>
      </c>
      <c r="R530" s="69">
        <v>0.14956521739130435</v>
      </c>
    </row>
    <row r="531" spans="2:18" x14ac:dyDescent="0.2">
      <c r="B531" s="20" t="s">
        <v>528</v>
      </c>
      <c r="C531" s="21" t="s">
        <v>1814</v>
      </c>
      <c r="D531" s="21" t="s">
        <v>2206</v>
      </c>
      <c r="E531" s="26">
        <v>30739165</v>
      </c>
      <c r="F531" s="26">
        <v>140</v>
      </c>
      <c r="G531" s="26">
        <v>219565.46428571429</v>
      </c>
      <c r="H531" s="112">
        <v>340</v>
      </c>
      <c r="I531" s="68">
        <v>2.4285714285714284</v>
      </c>
      <c r="J531" s="68">
        <v>0.41176470588235292</v>
      </c>
      <c r="K531" s="67">
        <v>90409.308823529413</v>
      </c>
      <c r="M531" s="20" t="s">
        <v>545</v>
      </c>
      <c r="N531" s="21" t="s">
        <v>1118</v>
      </c>
      <c r="O531" s="26">
        <v>266065</v>
      </c>
      <c r="P531" s="26">
        <v>14</v>
      </c>
      <c r="Q531" s="67">
        <v>19004.642857142859</v>
      </c>
      <c r="R531" s="69">
        <v>3.6363636363636362E-2</v>
      </c>
    </row>
    <row r="532" spans="2:18" x14ac:dyDescent="0.2">
      <c r="B532" s="20" t="s">
        <v>529</v>
      </c>
      <c r="C532" s="21" t="s">
        <v>1815</v>
      </c>
      <c r="D532" s="21" t="s">
        <v>2206</v>
      </c>
      <c r="E532" s="26">
        <v>5765050</v>
      </c>
      <c r="F532" s="26">
        <v>114</v>
      </c>
      <c r="G532" s="26">
        <v>50570.614035087718</v>
      </c>
      <c r="H532" s="112">
        <v>420</v>
      </c>
      <c r="I532" s="68">
        <v>3.6842105263157894</v>
      </c>
      <c r="J532" s="68">
        <v>0.27142857142857141</v>
      </c>
      <c r="K532" s="67">
        <v>13726.309523809523</v>
      </c>
      <c r="M532" s="20" t="s">
        <v>546</v>
      </c>
      <c r="N532" s="21" t="s">
        <v>1119</v>
      </c>
      <c r="O532" s="26">
        <v>3791450</v>
      </c>
      <c r="P532" s="26">
        <v>88</v>
      </c>
      <c r="Q532" s="67">
        <v>43084.659090909088</v>
      </c>
      <c r="R532" s="69">
        <v>0.13750000000000001</v>
      </c>
    </row>
    <row r="533" spans="2:18" x14ac:dyDescent="0.2">
      <c r="B533" s="20" t="s">
        <v>530</v>
      </c>
      <c r="C533" s="21" t="s">
        <v>1816</v>
      </c>
      <c r="D533" s="21" t="s">
        <v>2206</v>
      </c>
      <c r="E533" s="26">
        <v>8205250</v>
      </c>
      <c r="F533" s="26">
        <v>138</v>
      </c>
      <c r="G533" s="26">
        <v>59458.333333333336</v>
      </c>
      <c r="H533" s="112">
        <v>420</v>
      </c>
      <c r="I533" s="68">
        <v>3.0434782608695654</v>
      </c>
      <c r="J533" s="68">
        <v>0.32857142857142857</v>
      </c>
      <c r="K533" s="67">
        <v>19536.309523809523</v>
      </c>
      <c r="M533" s="20" t="s">
        <v>547</v>
      </c>
      <c r="N533" s="21" t="s">
        <v>1120</v>
      </c>
      <c r="O533" s="26">
        <v>1329900</v>
      </c>
      <c r="P533" s="26">
        <v>87</v>
      </c>
      <c r="Q533" s="67">
        <v>15286.206896551725</v>
      </c>
      <c r="R533" s="69">
        <v>0.15</v>
      </c>
    </row>
    <row r="534" spans="2:18" x14ac:dyDescent="0.2">
      <c r="B534" s="20" t="s">
        <v>531</v>
      </c>
      <c r="C534" s="21" t="s">
        <v>1817</v>
      </c>
      <c r="D534" s="21" t="s">
        <v>2206</v>
      </c>
      <c r="E534" s="26">
        <v>11259900</v>
      </c>
      <c r="F534" s="26">
        <v>169</v>
      </c>
      <c r="G534" s="26">
        <v>66626.627218934911</v>
      </c>
      <c r="H534" s="112">
        <v>365</v>
      </c>
      <c r="I534" s="68">
        <v>2.1597633136094676</v>
      </c>
      <c r="J534" s="68">
        <v>0.46301369863013697</v>
      </c>
      <c r="K534" s="67">
        <v>30849.04109589041</v>
      </c>
      <c r="M534" s="20" t="s">
        <v>548</v>
      </c>
      <c r="N534" s="21" t="s">
        <v>1121</v>
      </c>
      <c r="O534" s="26">
        <v>7446750</v>
      </c>
      <c r="P534" s="26">
        <v>180</v>
      </c>
      <c r="Q534" s="67">
        <v>41370.833333333336</v>
      </c>
      <c r="R534" s="69">
        <v>0.25174825174825177</v>
      </c>
    </row>
    <row r="535" spans="2:18" x14ac:dyDescent="0.2">
      <c r="B535" s="20" t="s">
        <v>532</v>
      </c>
      <c r="C535" s="21" t="s">
        <v>1818</v>
      </c>
      <c r="D535" s="21" t="s">
        <v>2206</v>
      </c>
      <c r="E535" s="26">
        <v>8406475</v>
      </c>
      <c r="F535" s="26">
        <v>184</v>
      </c>
      <c r="G535" s="26">
        <v>45687.364130434784</v>
      </c>
      <c r="H535" s="112">
        <v>380</v>
      </c>
      <c r="I535" s="68">
        <v>2.0652173913043477</v>
      </c>
      <c r="J535" s="68">
        <v>0.48421052631578948</v>
      </c>
      <c r="K535" s="67">
        <v>22122.302631578947</v>
      </c>
      <c r="M535" s="20" t="s">
        <v>549</v>
      </c>
      <c r="N535" s="21" t="s">
        <v>1122</v>
      </c>
      <c r="O535" s="26">
        <v>3647050</v>
      </c>
      <c r="P535" s="26">
        <v>65</v>
      </c>
      <c r="Q535" s="67">
        <v>56108.461538461539</v>
      </c>
      <c r="R535" s="69">
        <v>0.11504424778761062</v>
      </c>
    </row>
    <row r="536" spans="2:18" x14ac:dyDescent="0.2">
      <c r="B536" s="20" t="s">
        <v>533</v>
      </c>
      <c r="C536" s="21" t="s">
        <v>1819</v>
      </c>
      <c r="D536" s="21" t="s">
        <v>2206</v>
      </c>
      <c r="E536" s="26">
        <v>1571300</v>
      </c>
      <c r="F536" s="26">
        <v>65</v>
      </c>
      <c r="G536" s="26">
        <v>24173.846153846152</v>
      </c>
      <c r="H536" s="112">
        <v>210</v>
      </c>
      <c r="I536" s="68">
        <v>3.2307692307692308</v>
      </c>
      <c r="J536" s="68">
        <v>0.30952380952380953</v>
      </c>
      <c r="K536" s="67">
        <v>7482.3809523809523</v>
      </c>
      <c r="M536" s="20" t="s">
        <v>550</v>
      </c>
      <c r="N536" s="21" t="s">
        <v>1123</v>
      </c>
      <c r="O536" s="26">
        <v>1104200</v>
      </c>
      <c r="P536" s="26">
        <v>36</v>
      </c>
      <c r="Q536" s="67">
        <v>30672.222222222223</v>
      </c>
      <c r="R536" s="69">
        <v>5.6250000000000001E-2</v>
      </c>
    </row>
    <row r="537" spans="2:18" x14ac:dyDescent="0.2">
      <c r="B537" s="20" t="s">
        <v>534</v>
      </c>
      <c r="C537" s="21" t="s">
        <v>1107</v>
      </c>
      <c r="D537" s="21" t="s">
        <v>2185</v>
      </c>
      <c r="E537" s="26">
        <v>3205636</v>
      </c>
      <c r="F537" s="26">
        <v>193</v>
      </c>
      <c r="G537" s="26">
        <v>16609.512953367877</v>
      </c>
      <c r="H537" s="112">
        <v>405</v>
      </c>
      <c r="I537" s="68">
        <v>2.0984455958549222</v>
      </c>
      <c r="J537" s="68">
        <v>0.47654320987654319</v>
      </c>
      <c r="K537" s="67">
        <v>7915.1506172839509</v>
      </c>
      <c r="M537" s="20" t="s">
        <v>551</v>
      </c>
      <c r="N537" s="21" t="s">
        <v>1124</v>
      </c>
      <c r="O537" s="26">
        <v>2222825</v>
      </c>
      <c r="P537" s="26">
        <v>88</v>
      </c>
      <c r="Q537" s="67">
        <v>25259.375</v>
      </c>
      <c r="R537" s="69">
        <v>0.17777777777777778</v>
      </c>
    </row>
    <row r="538" spans="2:18" x14ac:dyDescent="0.2">
      <c r="B538" s="20" t="s">
        <v>535</v>
      </c>
      <c r="C538" s="21" t="s">
        <v>1108</v>
      </c>
      <c r="D538" s="21" t="s">
        <v>2185</v>
      </c>
      <c r="E538" s="26">
        <v>4397790</v>
      </c>
      <c r="F538" s="26">
        <v>173</v>
      </c>
      <c r="G538" s="26">
        <v>25420.751445086706</v>
      </c>
      <c r="H538" s="112">
        <v>460</v>
      </c>
      <c r="I538" s="68">
        <v>2.6589595375722541</v>
      </c>
      <c r="J538" s="68">
        <v>0.37608695652173912</v>
      </c>
      <c r="K538" s="67">
        <v>9560.4130434782601</v>
      </c>
      <c r="M538" s="20" t="s">
        <v>552</v>
      </c>
      <c r="N538" s="21" t="s">
        <v>1125</v>
      </c>
      <c r="O538" s="26">
        <v>7460450</v>
      </c>
      <c r="P538" s="26">
        <v>49</v>
      </c>
      <c r="Q538" s="67">
        <v>152254.08163265305</v>
      </c>
      <c r="R538" s="69">
        <v>0.15555555555555556</v>
      </c>
    </row>
    <row r="539" spans="2:18" x14ac:dyDescent="0.2">
      <c r="B539" s="20" t="s">
        <v>536</v>
      </c>
      <c r="C539" s="21" t="s">
        <v>1109</v>
      </c>
      <c r="D539" s="21" t="s">
        <v>2185</v>
      </c>
      <c r="E539" s="26">
        <v>8916470</v>
      </c>
      <c r="F539" s="26">
        <v>393</v>
      </c>
      <c r="G539" s="26">
        <v>22688.21882951654</v>
      </c>
      <c r="H539" s="112">
        <v>605</v>
      </c>
      <c r="I539" s="68">
        <v>1.5394402035623409</v>
      </c>
      <c r="J539" s="68">
        <v>0.64958677685950417</v>
      </c>
      <c r="K539" s="67">
        <v>14737.96694214876</v>
      </c>
      <c r="M539" s="20" t="s">
        <v>553</v>
      </c>
      <c r="N539" s="21" t="s">
        <v>1126</v>
      </c>
      <c r="O539" s="26">
        <v>24834000</v>
      </c>
      <c r="P539" s="26">
        <v>272</v>
      </c>
      <c r="Q539" s="67">
        <v>91301.470588235301</v>
      </c>
      <c r="R539" s="69">
        <v>0.18073089700996678</v>
      </c>
    </row>
    <row r="540" spans="2:18" x14ac:dyDescent="0.2">
      <c r="B540" s="20" t="s">
        <v>537</v>
      </c>
      <c r="C540" s="21" t="s">
        <v>1110</v>
      </c>
      <c r="D540" s="21" t="s">
        <v>2185</v>
      </c>
      <c r="E540" s="26">
        <v>10429540</v>
      </c>
      <c r="F540" s="26">
        <v>310</v>
      </c>
      <c r="G540" s="26">
        <v>33643.677419354841</v>
      </c>
      <c r="H540" s="112">
        <v>455</v>
      </c>
      <c r="I540" s="68">
        <v>1.467741935483871</v>
      </c>
      <c r="J540" s="68">
        <v>0.68131868131868134</v>
      </c>
      <c r="K540" s="67">
        <v>22922.065934065933</v>
      </c>
      <c r="M540" s="20" t="s">
        <v>554</v>
      </c>
      <c r="N540" s="21" t="s">
        <v>1127</v>
      </c>
      <c r="O540" s="26">
        <v>49587325</v>
      </c>
      <c r="P540" s="26">
        <v>186</v>
      </c>
      <c r="Q540" s="67">
        <v>266598.52150537632</v>
      </c>
      <c r="R540" s="69">
        <v>0.18979591836734694</v>
      </c>
    </row>
    <row r="541" spans="2:18" x14ac:dyDescent="0.2">
      <c r="B541" s="20" t="s">
        <v>538</v>
      </c>
      <c r="C541" s="21" t="s">
        <v>1111</v>
      </c>
      <c r="D541" s="21" t="s">
        <v>2185</v>
      </c>
      <c r="E541" s="26">
        <v>7435685</v>
      </c>
      <c r="F541" s="26">
        <v>258</v>
      </c>
      <c r="G541" s="26">
        <v>28820.484496124031</v>
      </c>
      <c r="H541" s="112">
        <v>310</v>
      </c>
      <c r="I541" s="68">
        <v>1.2015503875968991</v>
      </c>
      <c r="J541" s="68">
        <v>0.83225806451612905</v>
      </c>
      <c r="K541" s="67">
        <v>23986.080645161292</v>
      </c>
      <c r="M541" s="20" t="s">
        <v>555</v>
      </c>
      <c r="N541" s="21" t="s">
        <v>1128</v>
      </c>
      <c r="O541" s="26">
        <v>204736350</v>
      </c>
      <c r="P541" s="26">
        <v>1843</v>
      </c>
      <c r="Q541" s="67">
        <v>111088.63266413457</v>
      </c>
      <c r="R541" s="69">
        <v>0.38964059196617334</v>
      </c>
    </row>
    <row r="542" spans="2:18" x14ac:dyDescent="0.2">
      <c r="B542" s="20" t="s">
        <v>539</v>
      </c>
      <c r="C542" s="21" t="s">
        <v>1112</v>
      </c>
      <c r="D542" s="21" t="s">
        <v>2185</v>
      </c>
      <c r="E542" s="26">
        <v>4762050</v>
      </c>
      <c r="F542" s="26">
        <v>194</v>
      </c>
      <c r="G542" s="26">
        <v>24546.649484536083</v>
      </c>
      <c r="H542" s="112">
        <v>550</v>
      </c>
      <c r="I542" s="68">
        <v>2.8350515463917527</v>
      </c>
      <c r="J542" s="68">
        <v>0.35272727272727272</v>
      </c>
      <c r="K542" s="67">
        <v>8658.2727272727279</v>
      </c>
      <c r="M542" s="20" t="s">
        <v>556</v>
      </c>
      <c r="N542" s="21" t="s">
        <v>1129</v>
      </c>
      <c r="O542" s="26">
        <v>185659365</v>
      </c>
      <c r="P542" s="26">
        <v>908</v>
      </c>
      <c r="Q542" s="67">
        <v>204470.66629955947</v>
      </c>
      <c r="R542" s="69">
        <v>0.20335946248600223</v>
      </c>
    </row>
    <row r="543" spans="2:18" x14ac:dyDescent="0.2">
      <c r="B543" s="20" t="s">
        <v>540</v>
      </c>
      <c r="C543" s="21" t="s">
        <v>1113</v>
      </c>
      <c r="D543" s="21" t="s">
        <v>2185</v>
      </c>
      <c r="E543" s="26">
        <v>15671720</v>
      </c>
      <c r="F543" s="26">
        <v>411</v>
      </c>
      <c r="G543" s="26">
        <v>38130.705596107058</v>
      </c>
      <c r="H543" s="112">
        <v>565</v>
      </c>
      <c r="I543" s="68">
        <v>1.3746958637469586</v>
      </c>
      <c r="J543" s="68">
        <v>0.72743362831858405</v>
      </c>
      <c r="K543" s="67">
        <v>27737.557522123894</v>
      </c>
      <c r="M543" s="20" t="s">
        <v>557</v>
      </c>
      <c r="N543" s="21" t="s">
        <v>1130</v>
      </c>
      <c r="O543" s="26">
        <v>6983225</v>
      </c>
      <c r="P543" s="26">
        <v>254</v>
      </c>
      <c r="Q543" s="67">
        <v>27493.011811023622</v>
      </c>
      <c r="R543" s="69">
        <v>0.33202614379084966</v>
      </c>
    </row>
    <row r="544" spans="2:18" x14ac:dyDescent="0.2">
      <c r="B544" s="20" t="s">
        <v>541</v>
      </c>
      <c r="C544" s="21" t="s">
        <v>1114</v>
      </c>
      <c r="D544" s="21" t="s">
        <v>2185</v>
      </c>
      <c r="E544" s="26">
        <v>3402625</v>
      </c>
      <c r="F544" s="26">
        <v>73</v>
      </c>
      <c r="G544" s="26">
        <v>46611.301369863017</v>
      </c>
      <c r="H544" s="112">
        <v>400</v>
      </c>
      <c r="I544" s="68">
        <v>5.4794520547945202</v>
      </c>
      <c r="J544" s="68">
        <v>0.1825</v>
      </c>
      <c r="K544" s="67">
        <v>8506.5625</v>
      </c>
      <c r="M544" s="20" t="s">
        <v>558</v>
      </c>
      <c r="N544" s="21" t="s">
        <v>1131</v>
      </c>
      <c r="O544" s="26">
        <v>3125530</v>
      </c>
      <c r="P544" s="26">
        <v>177</v>
      </c>
      <c r="Q544" s="67">
        <v>17658.361581920904</v>
      </c>
      <c r="R544" s="69">
        <v>0.6</v>
      </c>
    </row>
    <row r="545" spans="2:18" x14ac:dyDescent="0.2">
      <c r="B545" s="20" t="s">
        <v>542</v>
      </c>
      <c r="C545" s="21" t="s">
        <v>1115</v>
      </c>
      <c r="D545" s="21" t="s">
        <v>2185</v>
      </c>
      <c r="E545" s="26">
        <v>4201550</v>
      </c>
      <c r="F545" s="26">
        <v>180</v>
      </c>
      <c r="G545" s="26">
        <v>23341.944444444445</v>
      </c>
      <c r="H545" s="112">
        <v>425</v>
      </c>
      <c r="I545" s="68">
        <v>2.3611111111111112</v>
      </c>
      <c r="J545" s="68">
        <v>0.42352941176470588</v>
      </c>
      <c r="K545" s="67">
        <v>9886</v>
      </c>
      <c r="M545" s="20" t="s">
        <v>559</v>
      </c>
      <c r="N545" s="21" t="s">
        <v>1132</v>
      </c>
      <c r="O545" s="26">
        <v>2435500</v>
      </c>
      <c r="P545" s="26">
        <v>51</v>
      </c>
      <c r="Q545" s="67">
        <v>47754.901960784315</v>
      </c>
      <c r="R545" s="69">
        <v>9.5327102803738323E-2</v>
      </c>
    </row>
    <row r="546" spans="2:18" x14ac:dyDescent="0.2">
      <c r="B546" s="20" t="s">
        <v>543</v>
      </c>
      <c r="C546" s="21" t="s">
        <v>1116</v>
      </c>
      <c r="D546" s="21" t="s">
        <v>2185</v>
      </c>
      <c r="E546" s="26">
        <v>2617175</v>
      </c>
      <c r="F546" s="26">
        <v>93</v>
      </c>
      <c r="G546" s="26">
        <v>28141.666666666668</v>
      </c>
      <c r="H546" s="112">
        <v>250</v>
      </c>
      <c r="I546" s="68">
        <v>2.6881720430107525</v>
      </c>
      <c r="J546" s="68">
        <v>0.372</v>
      </c>
      <c r="K546" s="67">
        <v>10468.700000000001</v>
      </c>
      <c r="M546" s="20" t="s">
        <v>560</v>
      </c>
      <c r="N546" s="21" t="s">
        <v>1133</v>
      </c>
      <c r="O546" s="26">
        <v>2924350</v>
      </c>
      <c r="P546" s="26">
        <v>93</v>
      </c>
      <c r="Q546" s="67">
        <v>31444.62365591398</v>
      </c>
      <c r="R546" s="69">
        <v>0.13098591549295774</v>
      </c>
    </row>
    <row r="547" spans="2:18" x14ac:dyDescent="0.2">
      <c r="B547" s="20" t="s">
        <v>544</v>
      </c>
      <c r="C547" s="21" t="s">
        <v>1117</v>
      </c>
      <c r="D547" s="21" t="s">
        <v>2185</v>
      </c>
      <c r="E547" s="26">
        <v>18537350</v>
      </c>
      <c r="F547" s="26">
        <v>306</v>
      </c>
      <c r="G547" s="26">
        <v>60579.575163398695</v>
      </c>
      <c r="H547" s="112">
        <v>575</v>
      </c>
      <c r="I547" s="68">
        <v>1.8790849673202614</v>
      </c>
      <c r="J547" s="68">
        <v>0.53217391304347827</v>
      </c>
      <c r="K547" s="67">
        <v>32238.869565217392</v>
      </c>
      <c r="M547" s="20" t="s">
        <v>561</v>
      </c>
      <c r="N547" s="21" t="s">
        <v>1134</v>
      </c>
      <c r="O547" s="26">
        <v>12784500</v>
      </c>
      <c r="P547" s="26">
        <v>126</v>
      </c>
      <c r="Q547" s="67">
        <v>101464.28571428571</v>
      </c>
      <c r="R547" s="69">
        <v>0.40645161290322579</v>
      </c>
    </row>
    <row r="548" spans="2:18" x14ac:dyDescent="0.2">
      <c r="B548" s="20" t="s">
        <v>545</v>
      </c>
      <c r="C548" s="21" t="s">
        <v>1118</v>
      </c>
      <c r="D548" s="21" t="s">
        <v>2185</v>
      </c>
      <c r="E548" s="26">
        <v>2454965</v>
      </c>
      <c r="F548" s="26">
        <v>143</v>
      </c>
      <c r="G548" s="26">
        <v>17167.587412587414</v>
      </c>
      <c r="H548" s="112">
        <v>385</v>
      </c>
      <c r="I548" s="68">
        <v>2.6923076923076925</v>
      </c>
      <c r="J548" s="68">
        <v>0.37142857142857144</v>
      </c>
      <c r="K548" s="67">
        <v>6376.5324675324673</v>
      </c>
      <c r="M548" s="20" t="s">
        <v>562</v>
      </c>
      <c r="N548" s="21" t="s">
        <v>1135</v>
      </c>
      <c r="O548" s="26">
        <v>4053650</v>
      </c>
      <c r="P548" s="26">
        <v>67</v>
      </c>
      <c r="Q548" s="67">
        <v>60502.238805970148</v>
      </c>
      <c r="R548" s="69">
        <v>8.1707317073170735E-2</v>
      </c>
    </row>
    <row r="549" spans="2:18" x14ac:dyDescent="0.2">
      <c r="B549" s="20" t="s">
        <v>546</v>
      </c>
      <c r="C549" s="21" t="s">
        <v>1119</v>
      </c>
      <c r="D549" s="21" t="s">
        <v>2185</v>
      </c>
      <c r="E549" s="26">
        <v>12658065</v>
      </c>
      <c r="F549" s="26">
        <v>343</v>
      </c>
      <c r="G549" s="26">
        <v>36903.979591836738</v>
      </c>
      <c r="H549" s="112">
        <v>640</v>
      </c>
      <c r="I549" s="68">
        <v>1.8658892128279883</v>
      </c>
      <c r="J549" s="68">
        <v>0.53593749999999996</v>
      </c>
      <c r="K549" s="67">
        <v>19778.2265625</v>
      </c>
      <c r="M549" s="20" t="s">
        <v>563</v>
      </c>
      <c r="N549" s="21" t="s">
        <v>1136</v>
      </c>
      <c r="O549" s="26">
        <v>2634500</v>
      </c>
      <c r="P549" s="26">
        <v>48</v>
      </c>
      <c r="Q549" s="67">
        <v>54885.416666666664</v>
      </c>
      <c r="R549" s="69">
        <v>6.8085106382978725E-2</v>
      </c>
    </row>
    <row r="550" spans="2:18" x14ac:dyDescent="0.2">
      <c r="B550" s="20" t="s">
        <v>547</v>
      </c>
      <c r="C550" s="21" t="s">
        <v>1120</v>
      </c>
      <c r="D550" s="21" t="s">
        <v>2185</v>
      </c>
      <c r="E550" s="26">
        <v>3276860</v>
      </c>
      <c r="F550" s="26">
        <v>186</v>
      </c>
      <c r="G550" s="26">
        <v>17617.526881720431</v>
      </c>
      <c r="H550" s="112">
        <v>580</v>
      </c>
      <c r="I550" s="68">
        <v>3.118279569892473</v>
      </c>
      <c r="J550" s="68">
        <v>0.32068965517241377</v>
      </c>
      <c r="K550" s="67">
        <v>5649.7586206896549</v>
      </c>
      <c r="M550" s="20" t="s">
        <v>564</v>
      </c>
      <c r="N550" s="21" t="s">
        <v>1137</v>
      </c>
      <c r="O550" s="26">
        <v>21967300</v>
      </c>
      <c r="P550" s="26">
        <v>232</v>
      </c>
      <c r="Q550" s="67">
        <v>94686.637931034478</v>
      </c>
      <c r="R550" s="69">
        <v>0.19578059071729959</v>
      </c>
    </row>
    <row r="551" spans="2:18" x14ac:dyDescent="0.2">
      <c r="B551" s="20" t="s">
        <v>548</v>
      </c>
      <c r="C551" s="21" t="s">
        <v>1121</v>
      </c>
      <c r="D551" s="21" t="s">
        <v>2185</v>
      </c>
      <c r="E551" s="26">
        <v>20230750</v>
      </c>
      <c r="F551" s="26">
        <v>492</v>
      </c>
      <c r="G551" s="26">
        <v>41119.41056910569</v>
      </c>
      <c r="H551" s="112">
        <v>715</v>
      </c>
      <c r="I551" s="68">
        <v>1.4532520325203253</v>
      </c>
      <c r="J551" s="68">
        <v>0.68811188811188806</v>
      </c>
      <c r="K551" s="67">
        <v>28294.755244755244</v>
      </c>
      <c r="M551" s="20" t="s">
        <v>565</v>
      </c>
      <c r="N551" s="21" t="s">
        <v>1138</v>
      </c>
      <c r="O551" s="26">
        <v>5770350</v>
      </c>
      <c r="P551" s="26">
        <v>48</v>
      </c>
      <c r="Q551" s="67">
        <v>120215.625</v>
      </c>
      <c r="R551" s="69">
        <v>8.5714285714285715E-2</v>
      </c>
    </row>
    <row r="552" spans="2:18" x14ac:dyDescent="0.2">
      <c r="B552" s="20" t="s">
        <v>549</v>
      </c>
      <c r="C552" s="21" t="s">
        <v>1122</v>
      </c>
      <c r="D552" s="21" t="s">
        <v>2185</v>
      </c>
      <c r="E552" s="26">
        <v>10326400</v>
      </c>
      <c r="F552" s="26">
        <v>234</v>
      </c>
      <c r="G552" s="26">
        <v>44129.914529914531</v>
      </c>
      <c r="H552" s="112">
        <v>565</v>
      </c>
      <c r="I552" s="68">
        <v>2.4145299145299144</v>
      </c>
      <c r="J552" s="68">
        <v>0.41415929203539825</v>
      </c>
      <c r="K552" s="67">
        <v>18276.814159292036</v>
      </c>
      <c r="M552" s="20" t="s">
        <v>566</v>
      </c>
      <c r="N552" s="21" t="s">
        <v>1139</v>
      </c>
      <c r="O552" s="26">
        <v>33076350</v>
      </c>
      <c r="P552" s="26">
        <v>132</v>
      </c>
      <c r="Q552" s="67">
        <v>250578.40909090909</v>
      </c>
      <c r="R552" s="69">
        <v>0.13821989528795811</v>
      </c>
    </row>
    <row r="553" spans="2:18" x14ac:dyDescent="0.2">
      <c r="B553" s="20" t="s">
        <v>550</v>
      </c>
      <c r="C553" s="21" t="s">
        <v>1123</v>
      </c>
      <c r="D553" s="21" t="s">
        <v>2185</v>
      </c>
      <c r="E553" s="26">
        <v>7379375</v>
      </c>
      <c r="F553" s="26">
        <v>210</v>
      </c>
      <c r="G553" s="26">
        <v>35139.880952380954</v>
      </c>
      <c r="H553" s="112">
        <v>640</v>
      </c>
      <c r="I553" s="68">
        <v>3.0476190476190474</v>
      </c>
      <c r="J553" s="68">
        <v>0.328125</v>
      </c>
      <c r="K553" s="67">
        <v>11530.2734375</v>
      </c>
      <c r="M553" s="20" t="s">
        <v>567</v>
      </c>
      <c r="N553" s="21" t="s">
        <v>1140</v>
      </c>
      <c r="O553" s="26">
        <v>5345900</v>
      </c>
      <c r="P553" s="26">
        <v>186</v>
      </c>
      <c r="Q553" s="67">
        <v>28741.397849462366</v>
      </c>
      <c r="R553" s="69">
        <v>0.21882352941176469</v>
      </c>
    </row>
    <row r="554" spans="2:18" x14ac:dyDescent="0.2">
      <c r="B554" s="20" t="s">
        <v>551</v>
      </c>
      <c r="C554" s="21" t="s">
        <v>1124</v>
      </c>
      <c r="D554" s="21" t="s">
        <v>2185</v>
      </c>
      <c r="E554" s="26">
        <v>5457050</v>
      </c>
      <c r="F554" s="26">
        <v>231</v>
      </c>
      <c r="G554" s="26">
        <v>23623.593073593074</v>
      </c>
      <c r="H554" s="112">
        <v>495</v>
      </c>
      <c r="I554" s="68">
        <v>2.1428571428571428</v>
      </c>
      <c r="J554" s="68">
        <v>0.46666666666666667</v>
      </c>
      <c r="K554" s="67">
        <v>11024.343434343435</v>
      </c>
      <c r="M554" s="20" t="s">
        <v>568</v>
      </c>
      <c r="N554" s="21" t="s">
        <v>1141</v>
      </c>
      <c r="O554" s="26">
        <v>36094650</v>
      </c>
      <c r="P554" s="26">
        <v>423</v>
      </c>
      <c r="Q554" s="67">
        <v>85330.141843971636</v>
      </c>
      <c r="R554" s="69">
        <v>0.25405405405405407</v>
      </c>
    </row>
    <row r="555" spans="2:18" x14ac:dyDescent="0.2">
      <c r="B555" s="20" t="s">
        <v>552</v>
      </c>
      <c r="C555" s="21" t="s">
        <v>1125</v>
      </c>
      <c r="D555" s="21" t="s">
        <v>2185</v>
      </c>
      <c r="E555" s="26">
        <v>10959817</v>
      </c>
      <c r="F555" s="26">
        <v>182</v>
      </c>
      <c r="G555" s="26">
        <v>60218.774725274729</v>
      </c>
      <c r="H555" s="112">
        <v>315</v>
      </c>
      <c r="I555" s="68">
        <v>1.7307692307692308</v>
      </c>
      <c r="J555" s="68">
        <v>0.57777777777777772</v>
      </c>
      <c r="K555" s="67">
        <v>34793.06984126984</v>
      </c>
      <c r="M555" s="20" t="s">
        <v>569</v>
      </c>
      <c r="N555" s="21" t="s">
        <v>1142</v>
      </c>
      <c r="O555" s="26">
        <v>3764350</v>
      </c>
      <c r="P555" s="26">
        <v>59</v>
      </c>
      <c r="Q555" s="67">
        <v>63802.542372881355</v>
      </c>
      <c r="R555" s="69">
        <v>7.8666666666666663E-2</v>
      </c>
    </row>
    <row r="556" spans="2:18" x14ac:dyDescent="0.2">
      <c r="B556" s="20" t="s">
        <v>553</v>
      </c>
      <c r="C556" s="21" t="s">
        <v>1126</v>
      </c>
      <c r="D556" s="21" t="s">
        <v>2185</v>
      </c>
      <c r="E556" s="26">
        <v>68406384</v>
      </c>
      <c r="F556" s="26">
        <v>908</v>
      </c>
      <c r="G556" s="26">
        <v>75337.427312775326</v>
      </c>
      <c r="H556" s="112">
        <v>1505</v>
      </c>
      <c r="I556" s="68">
        <v>1.6574889867841409</v>
      </c>
      <c r="J556" s="68">
        <v>0.60332225913621262</v>
      </c>
      <c r="K556" s="67">
        <v>45452.74684385382</v>
      </c>
      <c r="M556" s="20" t="s">
        <v>570</v>
      </c>
      <c r="N556" s="21" t="s">
        <v>1143</v>
      </c>
      <c r="O556" s="26">
        <v>12782250</v>
      </c>
      <c r="P556" s="26">
        <v>137</v>
      </c>
      <c r="Q556" s="67">
        <v>93301.094890510954</v>
      </c>
      <c r="R556" s="69">
        <v>0.16023391812865498</v>
      </c>
    </row>
    <row r="557" spans="2:18" x14ac:dyDescent="0.2">
      <c r="B557" s="20" t="s">
        <v>554</v>
      </c>
      <c r="C557" s="21" t="s">
        <v>1127</v>
      </c>
      <c r="D557" s="21" t="s">
        <v>2185</v>
      </c>
      <c r="E557" s="26">
        <v>69666274</v>
      </c>
      <c r="F557" s="26">
        <v>560</v>
      </c>
      <c r="G557" s="26">
        <v>124404.06071428572</v>
      </c>
      <c r="H557" s="112">
        <v>980</v>
      </c>
      <c r="I557" s="68">
        <v>1.75</v>
      </c>
      <c r="J557" s="68">
        <v>0.5714285714285714</v>
      </c>
      <c r="K557" s="67">
        <v>71088.034693877547</v>
      </c>
      <c r="M557" s="20" t="s">
        <v>571</v>
      </c>
      <c r="N557" s="21" t="s">
        <v>1144</v>
      </c>
      <c r="O557" s="26">
        <v>2841650</v>
      </c>
      <c r="P557" s="26">
        <v>34</v>
      </c>
      <c r="Q557" s="67">
        <v>83577.941176470587</v>
      </c>
      <c r="R557" s="69">
        <v>8.0952380952380956E-2</v>
      </c>
    </row>
    <row r="558" spans="2:18" x14ac:dyDescent="0.2">
      <c r="B558" s="20" t="s">
        <v>555</v>
      </c>
      <c r="C558" s="21" t="s">
        <v>1128</v>
      </c>
      <c r="D558" s="21" t="s">
        <v>2185</v>
      </c>
      <c r="E558" s="26">
        <v>267766109</v>
      </c>
      <c r="F558" s="26">
        <v>2852</v>
      </c>
      <c r="G558" s="26">
        <v>93887.134992987383</v>
      </c>
      <c r="H558" s="112">
        <v>4730</v>
      </c>
      <c r="I558" s="68">
        <v>1.6584852734922861</v>
      </c>
      <c r="J558" s="68">
        <v>0.6029598308668076</v>
      </c>
      <c r="K558" s="67">
        <v>56610.171035940803</v>
      </c>
      <c r="M558" s="20" t="s">
        <v>572</v>
      </c>
      <c r="N558" s="21" t="s">
        <v>1145</v>
      </c>
      <c r="O558" s="26">
        <v>8263250</v>
      </c>
      <c r="P558" s="26">
        <v>142</v>
      </c>
      <c r="Q558" s="67">
        <v>58191.901408450707</v>
      </c>
      <c r="R558" s="69">
        <v>0.18441558441558442</v>
      </c>
    </row>
    <row r="559" spans="2:18" x14ac:dyDescent="0.2">
      <c r="B559" s="20" t="s">
        <v>556</v>
      </c>
      <c r="C559" s="21" t="s">
        <v>1129</v>
      </c>
      <c r="D559" s="21" t="s">
        <v>2185</v>
      </c>
      <c r="E559" s="26">
        <v>220714442</v>
      </c>
      <c r="F559" s="26">
        <v>1389</v>
      </c>
      <c r="G559" s="26">
        <v>158901.68610511158</v>
      </c>
      <c r="H559" s="112">
        <v>4465</v>
      </c>
      <c r="I559" s="68">
        <v>3.2145428365730742</v>
      </c>
      <c r="J559" s="68">
        <v>0.31108622620380738</v>
      </c>
      <c r="K559" s="67">
        <v>49432.125867861141</v>
      </c>
      <c r="M559" s="20" t="s">
        <v>573</v>
      </c>
      <c r="N559" s="21" t="s">
        <v>1146</v>
      </c>
      <c r="O559" s="26">
        <v>325200</v>
      </c>
      <c r="P559" s="26">
        <v>25</v>
      </c>
      <c r="Q559" s="67">
        <v>13008</v>
      </c>
      <c r="R559" s="69">
        <v>5.1546391752577317E-2</v>
      </c>
    </row>
    <row r="560" spans="2:18" x14ac:dyDescent="0.2">
      <c r="B560" s="20" t="s">
        <v>557</v>
      </c>
      <c r="C560" s="21" t="s">
        <v>1130</v>
      </c>
      <c r="D560" s="21" t="s">
        <v>2186</v>
      </c>
      <c r="E560" s="26">
        <v>18245380</v>
      </c>
      <c r="F560" s="26">
        <v>800</v>
      </c>
      <c r="G560" s="26">
        <v>22806.724999999999</v>
      </c>
      <c r="H560" s="112">
        <v>765</v>
      </c>
      <c r="I560" s="68">
        <v>0.95625000000000004</v>
      </c>
      <c r="J560" s="68">
        <v>1.0457516339869282</v>
      </c>
      <c r="K560" s="67">
        <v>23850.169934640522</v>
      </c>
      <c r="M560" s="20" t="s">
        <v>574</v>
      </c>
      <c r="N560" s="21" t="s">
        <v>1147</v>
      </c>
      <c r="O560" s="26">
        <v>10797200</v>
      </c>
      <c r="P560" s="26">
        <v>97</v>
      </c>
      <c r="Q560" s="67">
        <v>111311.34020618557</v>
      </c>
      <c r="R560" s="69">
        <v>0.11829268292682926</v>
      </c>
    </row>
    <row r="561" spans="2:18" x14ac:dyDescent="0.2">
      <c r="B561" s="20" t="s">
        <v>558</v>
      </c>
      <c r="C561" s="21" t="s">
        <v>1131</v>
      </c>
      <c r="D561" s="21" t="s">
        <v>2186</v>
      </c>
      <c r="E561" s="26">
        <v>5000790</v>
      </c>
      <c r="F561" s="26">
        <v>253</v>
      </c>
      <c r="G561" s="26">
        <v>19765.96837944664</v>
      </c>
      <c r="H561" s="112">
        <v>295</v>
      </c>
      <c r="I561" s="68">
        <v>1.1660079051383399</v>
      </c>
      <c r="J561" s="68">
        <v>0.85762711864406782</v>
      </c>
      <c r="K561" s="67">
        <v>16951.830508474577</v>
      </c>
      <c r="M561" s="20" t="s">
        <v>575</v>
      </c>
      <c r="N561" s="21" t="s">
        <v>1148</v>
      </c>
      <c r="O561" s="26">
        <v>7192500</v>
      </c>
      <c r="P561" s="26">
        <v>104</v>
      </c>
      <c r="Q561" s="67">
        <v>69158.653846153844</v>
      </c>
      <c r="R561" s="69">
        <v>0.13506493506493505</v>
      </c>
    </row>
    <row r="562" spans="2:18" x14ac:dyDescent="0.2">
      <c r="B562" s="20" t="s">
        <v>559</v>
      </c>
      <c r="C562" s="21" t="s">
        <v>1132</v>
      </c>
      <c r="D562" s="21" t="s">
        <v>2186</v>
      </c>
      <c r="E562" s="26">
        <v>6380975</v>
      </c>
      <c r="F562" s="26">
        <v>186</v>
      </c>
      <c r="G562" s="26">
        <v>34306.317204301078</v>
      </c>
      <c r="H562" s="112">
        <v>535</v>
      </c>
      <c r="I562" s="68">
        <v>2.8763440860215055</v>
      </c>
      <c r="J562" s="68">
        <v>0.34766355140186916</v>
      </c>
      <c r="K562" s="67">
        <v>11927.056074766355</v>
      </c>
      <c r="M562" s="20" t="s">
        <v>576</v>
      </c>
      <c r="N562" s="21" t="s">
        <v>1149</v>
      </c>
      <c r="O562" s="26">
        <v>2353875</v>
      </c>
      <c r="P562" s="26">
        <v>64</v>
      </c>
      <c r="Q562" s="67">
        <v>36779.296875</v>
      </c>
      <c r="R562" s="69">
        <v>9.0780141843971637E-2</v>
      </c>
    </row>
    <row r="563" spans="2:18" x14ac:dyDescent="0.2">
      <c r="B563" s="20" t="s">
        <v>560</v>
      </c>
      <c r="C563" s="21" t="s">
        <v>1133</v>
      </c>
      <c r="D563" s="21" t="s">
        <v>2186</v>
      </c>
      <c r="E563" s="26">
        <v>22708493</v>
      </c>
      <c r="F563" s="26">
        <v>500</v>
      </c>
      <c r="G563" s="26">
        <v>45416.985999999997</v>
      </c>
      <c r="H563" s="112">
        <v>710</v>
      </c>
      <c r="I563" s="68">
        <v>1.42</v>
      </c>
      <c r="J563" s="68">
        <v>0.70422535211267601</v>
      </c>
      <c r="K563" s="67">
        <v>31983.792957746478</v>
      </c>
      <c r="M563" s="20" t="s">
        <v>577</v>
      </c>
      <c r="N563" s="21" t="s">
        <v>1150</v>
      </c>
      <c r="O563" s="26">
        <v>5019875</v>
      </c>
      <c r="P563" s="26">
        <v>221</v>
      </c>
      <c r="Q563" s="67">
        <v>22714.366515837104</v>
      </c>
      <c r="R563" s="69">
        <v>0.3323308270676692</v>
      </c>
    </row>
    <row r="564" spans="2:18" x14ac:dyDescent="0.2">
      <c r="B564" s="20" t="s">
        <v>561</v>
      </c>
      <c r="C564" s="21" t="s">
        <v>1134</v>
      </c>
      <c r="D564" s="21" t="s">
        <v>2186</v>
      </c>
      <c r="E564" s="26">
        <v>17327000</v>
      </c>
      <c r="F564" s="26">
        <v>205</v>
      </c>
      <c r="G564" s="26">
        <v>84521.951219512193</v>
      </c>
      <c r="H564" s="112">
        <v>310</v>
      </c>
      <c r="I564" s="68">
        <v>1.5121951219512195</v>
      </c>
      <c r="J564" s="68">
        <v>0.66129032258064513</v>
      </c>
      <c r="K564" s="67">
        <v>55893.548387096773</v>
      </c>
      <c r="M564" s="20" t="s">
        <v>578</v>
      </c>
      <c r="N564" s="21" t="s">
        <v>1821</v>
      </c>
      <c r="O564" s="26">
        <v>519000</v>
      </c>
      <c r="P564" s="26">
        <v>13</v>
      </c>
      <c r="Q564" s="67">
        <v>39923.076923076922</v>
      </c>
      <c r="R564" s="69">
        <v>3.1325301204819279E-2</v>
      </c>
    </row>
    <row r="565" spans="2:18" x14ac:dyDescent="0.2">
      <c r="B565" s="20" t="s">
        <v>562</v>
      </c>
      <c r="C565" s="21" t="s">
        <v>1135</v>
      </c>
      <c r="D565" s="21" t="s">
        <v>2186</v>
      </c>
      <c r="E565" s="26">
        <v>26248436</v>
      </c>
      <c r="F565" s="26">
        <v>401</v>
      </c>
      <c r="G565" s="26">
        <v>65457.446384039897</v>
      </c>
      <c r="H565" s="112">
        <v>820</v>
      </c>
      <c r="I565" s="68">
        <v>2.0448877805486285</v>
      </c>
      <c r="J565" s="68">
        <v>0.48902439024390243</v>
      </c>
      <c r="K565" s="67">
        <v>32010.287804878048</v>
      </c>
      <c r="M565" s="20" t="s">
        <v>579</v>
      </c>
      <c r="N565" s="21" t="s">
        <v>1822</v>
      </c>
      <c r="O565" s="26">
        <v>696250</v>
      </c>
      <c r="P565" s="26">
        <v>5</v>
      </c>
      <c r="Q565" s="67">
        <v>139250</v>
      </c>
      <c r="R565" s="69">
        <v>1.098901098901099E-2</v>
      </c>
    </row>
    <row r="566" spans="2:18" x14ac:dyDescent="0.2">
      <c r="B566" s="20" t="s">
        <v>563</v>
      </c>
      <c r="C566" s="21" t="s">
        <v>1136</v>
      </c>
      <c r="D566" s="21" t="s">
        <v>2186</v>
      </c>
      <c r="E566" s="26">
        <v>17634090</v>
      </c>
      <c r="F566" s="26">
        <v>258</v>
      </c>
      <c r="G566" s="26">
        <v>68349.186046511633</v>
      </c>
      <c r="H566" s="112">
        <v>705</v>
      </c>
      <c r="I566" s="68">
        <v>2.7325581395348837</v>
      </c>
      <c r="J566" s="68">
        <v>0.36595744680851061</v>
      </c>
      <c r="K566" s="67">
        <v>25012.893617021276</v>
      </c>
      <c r="M566" s="20" t="s">
        <v>580</v>
      </c>
      <c r="N566" s="21" t="s">
        <v>1823</v>
      </c>
      <c r="O566" s="26">
        <v>567060</v>
      </c>
      <c r="P566" s="26">
        <v>27</v>
      </c>
      <c r="Q566" s="67">
        <v>21002.222222222223</v>
      </c>
      <c r="R566" s="69">
        <v>6.1363636363636363E-2</v>
      </c>
    </row>
    <row r="567" spans="2:18" x14ac:dyDescent="0.2">
      <c r="B567" s="20" t="s">
        <v>564</v>
      </c>
      <c r="C567" s="21" t="s">
        <v>1137</v>
      </c>
      <c r="D567" s="21" t="s">
        <v>2186</v>
      </c>
      <c r="E567" s="26">
        <v>53348681</v>
      </c>
      <c r="F567" s="26">
        <v>631</v>
      </c>
      <c r="G567" s="26">
        <v>84546.245641838352</v>
      </c>
      <c r="H567" s="112">
        <v>1185</v>
      </c>
      <c r="I567" s="68">
        <v>1.87797147385103</v>
      </c>
      <c r="J567" s="68">
        <v>0.53248945147679327</v>
      </c>
      <c r="K567" s="67">
        <v>45019.983966244727</v>
      </c>
      <c r="M567" s="20" t="s">
        <v>581</v>
      </c>
      <c r="N567" s="21" t="s">
        <v>1824</v>
      </c>
      <c r="O567" s="26">
        <v>1719200</v>
      </c>
      <c r="P567" s="26">
        <v>76</v>
      </c>
      <c r="Q567" s="67">
        <v>22621.052631578947</v>
      </c>
      <c r="R567" s="69">
        <v>0.1216</v>
      </c>
    </row>
    <row r="568" spans="2:18" x14ac:dyDescent="0.2">
      <c r="B568" s="20" t="s">
        <v>565</v>
      </c>
      <c r="C568" s="21" t="s">
        <v>1138</v>
      </c>
      <c r="D568" s="21" t="s">
        <v>2186</v>
      </c>
      <c r="E568" s="26">
        <v>12788142</v>
      </c>
      <c r="F568" s="26">
        <v>132</v>
      </c>
      <c r="G568" s="26">
        <v>96879.863636363632</v>
      </c>
      <c r="H568" s="112">
        <v>560</v>
      </c>
      <c r="I568" s="68">
        <v>4.2424242424242422</v>
      </c>
      <c r="J568" s="68">
        <v>0.23571428571428571</v>
      </c>
      <c r="K568" s="67">
        <v>22835.967857142856</v>
      </c>
      <c r="M568" s="20" t="s">
        <v>582</v>
      </c>
      <c r="N568" s="21" t="s">
        <v>1825</v>
      </c>
      <c r="O568" s="26">
        <v>3459175</v>
      </c>
      <c r="P568" s="26">
        <v>124</v>
      </c>
      <c r="Q568" s="67">
        <v>27896.572580645163</v>
      </c>
      <c r="R568" s="69">
        <v>0.2361904761904762</v>
      </c>
    </row>
    <row r="569" spans="2:18" x14ac:dyDescent="0.2">
      <c r="B569" s="20" t="s">
        <v>566</v>
      </c>
      <c r="C569" s="21" t="s">
        <v>1139</v>
      </c>
      <c r="D569" s="21" t="s">
        <v>2186</v>
      </c>
      <c r="E569" s="26">
        <v>66822891</v>
      </c>
      <c r="F569" s="26">
        <v>395</v>
      </c>
      <c r="G569" s="26">
        <v>169171.8759493671</v>
      </c>
      <c r="H569" s="112">
        <v>955</v>
      </c>
      <c r="I569" s="68">
        <v>2.4177215189873418</v>
      </c>
      <c r="J569" s="68">
        <v>0.41361256544502617</v>
      </c>
      <c r="K569" s="67">
        <v>69971.613612565445</v>
      </c>
      <c r="M569" s="20" t="s">
        <v>583</v>
      </c>
      <c r="N569" s="21" t="s">
        <v>1826</v>
      </c>
      <c r="O569" s="26">
        <v>141825</v>
      </c>
      <c r="P569" s="26">
        <v>23</v>
      </c>
      <c r="Q569" s="67">
        <v>6166.304347826087</v>
      </c>
      <c r="R569" s="69">
        <v>7.6666666666666661E-2</v>
      </c>
    </row>
    <row r="570" spans="2:18" x14ac:dyDescent="0.2">
      <c r="B570" s="20" t="s">
        <v>567</v>
      </c>
      <c r="C570" s="21" t="s">
        <v>1140</v>
      </c>
      <c r="D570" s="21" t="s">
        <v>2186</v>
      </c>
      <c r="E570" s="26">
        <v>35996490</v>
      </c>
      <c r="F570" s="26">
        <v>423</v>
      </c>
      <c r="G570" s="26">
        <v>85098.085106382976</v>
      </c>
      <c r="H570" s="112">
        <v>850</v>
      </c>
      <c r="I570" s="68">
        <v>2.0094562647754137</v>
      </c>
      <c r="J570" s="68">
        <v>0.49764705882352939</v>
      </c>
      <c r="K570" s="67">
        <v>42348.811764705883</v>
      </c>
      <c r="M570" s="20" t="s">
        <v>584</v>
      </c>
      <c r="N570" s="21" t="s">
        <v>1827</v>
      </c>
      <c r="O570" s="26">
        <v>6847200</v>
      </c>
      <c r="P570" s="26">
        <v>118</v>
      </c>
      <c r="Q570" s="67">
        <v>58027.118644067799</v>
      </c>
      <c r="R570" s="69">
        <v>0.16054421768707483</v>
      </c>
    </row>
    <row r="571" spans="2:18" x14ac:dyDescent="0.2">
      <c r="B571" s="20" t="s">
        <v>568</v>
      </c>
      <c r="C571" s="21" t="s">
        <v>1141</v>
      </c>
      <c r="D571" s="21" t="s">
        <v>2186</v>
      </c>
      <c r="E571" s="26">
        <v>225829487</v>
      </c>
      <c r="F571" s="26">
        <v>972</v>
      </c>
      <c r="G571" s="26">
        <v>232334.86316872429</v>
      </c>
      <c r="H571" s="112">
        <v>1665</v>
      </c>
      <c r="I571" s="68">
        <v>1.712962962962963</v>
      </c>
      <c r="J571" s="68">
        <v>0.58378378378378382</v>
      </c>
      <c r="K571" s="67">
        <v>135633.32552552552</v>
      </c>
      <c r="M571" s="20" t="s">
        <v>585</v>
      </c>
      <c r="N571" s="21" t="s">
        <v>1828</v>
      </c>
      <c r="O571" s="26">
        <v>460230</v>
      </c>
      <c r="P571" s="26">
        <v>119</v>
      </c>
      <c r="Q571" s="67">
        <v>3867.4789915966385</v>
      </c>
      <c r="R571" s="69">
        <v>0.24285714285714285</v>
      </c>
    </row>
    <row r="572" spans="2:18" x14ac:dyDescent="0.2">
      <c r="B572" s="20" t="s">
        <v>569</v>
      </c>
      <c r="C572" s="21" t="s">
        <v>1142</v>
      </c>
      <c r="D572" s="21" t="s">
        <v>2186</v>
      </c>
      <c r="E572" s="26">
        <v>40690494</v>
      </c>
      <c r="F572" s="26">
        <v>276</v>
      </c>
      <c r="G572" s="26">
        <v>147429.32608695651</v>
      </c>
      <c r="H572" s="112">
        <v>750</v>
      </c>
      <c r="I572" s="68">
        <v>2.7173913043478262</v>
      </c>
      <c r="J572" s="68">
        <v>0.36799999999999999</v>
      </c>
      <c r="K572" s="67">
        <v>54253.991999999998</v>
      </c>
      <c r="M572" s="20" t="s">
        <v>586</v>
      </c>
      <c r="N572" s="21" t="s">
        <v>1829</v>
      </c>
      <c r="O572" s="26">
        <v>13632095</v>
      </c>
      <c r="P572" s="26">
        <v>250</v>
      </c>
      <c r="Q572" s="67">
        <v>54528.38</v>
      </c>
      <c r="R572" s="69">
        <v>0.17921146953405018</v>
      </c>
    </row>
    <row r="573" spans="2:18" x14ac:dyDescent="0.2">
      <c r="B573" s="20" t="s">
        <v>570</v>
      </c>
      <c r="C573" s="21" t="s">
        <v>1143</v>
      </c>
      <c r="D573" s="21" t="s">
        <v>2186</v>
      </c>
      <c r="E573" s="26">
        <v>56702015</v>
      </c>
      <c r="F573" s="26">
        <v>493</v>
      </c>
      <c r="G573" s="26">
        <v>115014.22920892495</v>
      </c>
      <c r="H573" s="112">
        <v>855</v>
      </c>
      <c r="I573" s="68">
        <v>1.7342799188640974</v>
      </c>
      <c r="J573" s="68">
        <v>0.5766081871345029</v>
      </c>
      <c r="K573" s="67">
        <v>66318.146198830407</v>
      </c>
      <c r="M573" s="20" t="s">
        <v>587</v>
      </c>
      <c r="N573" s="21" t="s">
        <v>1830</v>
      </c>
      <c r="O573" s="26">
        <v>405375</v>
      </c>
      <c r="P573" s="26">
        <v>47</v>
      </c>
      <c r="Q573" s="67">
        <v>8625</v>
      </c>
      <c r="R573" s="69">
        <v>0.14029850746268657</v>
      </c>
    </row>
    <row r="574" spans="2:18" x14ac:dyDescent="0.2">
      <c r="B574" s="20" t="s">
        <v>571</v>
      </c>
      <c r="C574" s="21" t="s">
        <v>1144</v>
      </c>
      <c r="D574" s="21" t="s">
        <v>2186</v>
      </c>
      <c r="E574" s="26">
        <v>18713496</v>
      </c>
      <c r="F574" s="26">
        <v>154</v>
      </c>
      <c r="G574" s="26">
        <v>121516.20779220779</v>
      </c>
      <c r="H574" s="112">
        <v>420</v>
      </c>
      <c r="I574" s="68">
        <v>2.7272727272727271</v>
      </c>
      <c r="J574" s="68">
        <v>0.36666666666666664</v>
      </c>
      <c r="K574" s="67">
        <v>44555.942857142858</v>
      </c>
      <c r="M574" s="20" t="s">
        <v>588</v>
      </c>
      <c r="N574" s="21" t="s">
        <v>1831</v>
      </c>
      <c r="O574" s="26">
        <v>1896075</v>
      </c>
      <c r="P574" s="26">
        <v>142</v>
      </c>
      <c r="Q574" s="67">
        <v>13352.640845070422</v>
      </c>
      <c r="R574" s="69">
        <v>0.1906040268456376</v>
      </c>
    </row>
    <row r="575" spans="2:18" x14ac:dyDescent="0.2">
      <c r="B575" s="20" t="s">
        <v>572</v>
      </c>
      <c r="C575" s="21" t="s">
        <v>1145</v>
      </c>
      <c r="D575" s="21" t="s">
        <v>2186</v>
      </c>
      <c r="E575" s="26">
        <v>64915470</v>
      </c>
      <c r="F575" s="26">
        <v>415</v>
      </c>
      <c r="G575" s="26">
        <v>156422.81927710844</v>
      </c>
      <c r="H575" s="112">
        <v>770</v>
      </c>
      <c r="I575" s="68">
        <v>1.8554216867469879</v>
      </c>
      <c r="J575" s="68">
        <v>0.53896103896103897</v>
      </c>
      <c r="K575" s="67">
        <v>84305.805194805202</v>
      </c>
      <c r="M575" s="20" t="s">
        <v>589</v>
      </c>
      <c r="N575" s="21" t="s">
        <v>1832</v>
      </c>
      <c r="O575" s="26">
        <v>71790</v>
      </c>
      <c r="P575" s="26">
        <v>2</v>
      </c>
      <c r="Q575" s="67">
        <v>35895</v>
      </c>
      <c r="R575" s="69">
        <v>6.7796610169491523E-3</v>
      </c>
    </row>
    <row r="576" spans="2:18" x14ac:dyDescent="0.2">
      <c r="B576" s="20" t="s">
        <v>573</v>
      </c>
      <c r="C576" s="21" t="s">
        <v>1146</v>
      </c>
      <c r="D576" s="21" t="s">
        <v>2186</v>
      </c>
      <c r="E576" s="26">
        <v>8442398</v>
      </c>
      <c r="F576" s="26">
        <v>160</v>
      </c>
      <c r="G576" s="26">
        <v>52764.987500000003</v>
      </c>
      <c r="H576" s="112">
        <v>485</v>
      </c>
      <c r="I576" s="68">
        <v>3.03125</v>
      </c>
      <c r="J576" s="68">
        <v>0.32989690721649484</v>
      </c>
      <c r="K576" s="67">
        <v>17407.00618556701</v>
      </c>
      <c r="M576" s="20" t="s">
        <v>590</v>
      </c>
      <c r="N576" s="21" t="s">
        <v>1833</v>
      </c>
      <c r="O576" s="26">
        <v>1898150</v>
      </c>
      <c r="P576" s="26">
        <v>37</v>
      </c>
      <c r="Q576" s="67">
        <v>51301.351351351354</v>
      </c>
      <c r="R576" s="69">
        <v>9.2499999999999999E-2</v>
      </c>
    </row>
    <row r="577" spans="2:18" x14ac:dyDescent="0.2">
      <c r="B577" s="20" t="s">
        <v>574</v>
      </c>
      <c r="C577" s="21" t="s">
        <v>1147</v>
      </c>
      <c r="D577" s="21" t="s">
        <v>2186</v>
      </c>
      <c r="E577" s="26">
        <v>48081454</v>
      </c>
      <c r="F577" s="26">
        <v>354</v>
      </c>
      <c r="G577" s="26">
        <v>135823.3163841808</v>
      </c>
      <c r="H577" s="112">
        <v>820</v>
      </c>
      <c r="I577" s="68">
        <v>2.3163841807909606</v>
      </c>
      <c r="J577" s="68">
        <v>0.43170731707317073</v>
      </c>
      <c r="K577" s="67">
        <v>58635.91951219512</v>
      </c>
      <c r="M577" s="20" t="s">
        <v>591</v>
      </c>
      <c r="N577" s="21" t="s">
        <v>1834</v>
      </c>
      <c r="O577" s="26">
        <v>28225</v>
      </c>
      <c r="P577" s="26">
        <v>8</v>
      </c>
      <c r="Q577" s="67">
        <v>3528.125</v>
      </c>
      <c r="R577" s="69">
        <v>2.5806451612903226E-2</v>
      </c>
    </row>
    <row r="578" spans="2:18" x14ac:dyDescent="0.2">
      <c r="B578" s="20" t="s">
        <v>575</v>
      </c>
      <c r="C578" s="21" t="s">
        <v>1148</v>
      </c>
      <c r="D578" s="21" t="s">
        <v>2186</v>
      </c>
      <c r="E578" s="26">
        <v>37168555</v>
      </c>
      <c r="F578" s="26">
        <v>386</v>
      </c>
      <c r="G578" s="26">
        <v>96291.593264248702</v>
      </c>
      <c r="H578" s="112">
        <v>770</v>
      </c>
      <c r="I578" s="68">
        <v>1.9948186528497409</v>
      </c>
      <c r="J578" s="68">
        <v>0.50129870129870124</v>
      </c>
      <c r="K578" s="67">
        <v>48270.85064935065</v>
      </c>
      <c r="M578" s="20" t="s">
        <v>592</v>
      </c>
      <c r="N578" s="21" t="s">
        <v>1835</v>
      </c>
      <c r="O578" s="26">
        <v>157460</v>
      </c>
      <c r="P578" s="26">
        <v>36</v>
      </c>
      <c r="Q578" s="67">
        <v>4373.8888888888887</v>
      </c>
      <c r="R578" s="69">
        <v>0.1</v>
      </c>
    </row>
    <row r="579" spans="2:18" x14ac:dyDescent="0.2">
      <c r="B579" s="20" t="s">
        <v>576</v>
      </c>
      <c r="C579" s="21" t="s">
        <v>1149</v>
      </c>
      <c r="D579" s="21" t="s">
        <v>2186</v>
      </c>
      <c r="E579" s="26">
        <v>16252994</v>
      </c>
      <c r="F579" s="26">
        <v>241</v>
      </c>
      <c r="G579" s="26">
        <v>67439.809128630703</v>
      </c>
      <c r="H579" s="112">
        <v>705</v>
      </c>
      <c r="I579" s="68">
        <v>2.9253112033195019</v>
      </c>
      <c r="J579" s="68">
        <v>0.34184397163120567</v>
      </c>
      <c r="K579" s="67">
        <v>23053.892198581561</v>
      </c>
      <c r="M579" s="20" t="s">
        <v>593</v>
      </c>
      <c r="N579" s="21" t="s">
        <v>1836</v>
      </c>
      <c r="O579" s="26">
        <v>206000</v>
      </c>
      <c r="P579" s="26">
        <v>17</v>
      </c>
      <c r="Q579" s="67">
        <v>12117.64705882353</v>
      </c>
      <c r="R579" s="69">
        <v>3.9534883720930232E-2</v>
      </c>
    </row>
    <row r="580" spans="2:18" x14ac:dyDescent="0.2">
      <c r="B580" s="20" t="s">
        <v>577</v>
      </c>
      <c r="C580" s="21" t="s">
        <v>1150</v>
      </c>
      <c r="D580" s="21" t="s">
        <v>2186</v>
      </c>
      <c r="E580" s="26">
        <v>11655875</v>
      </c>
      <c r="F580" s="26">
        <v>410</v>
      </c>
      <c r="G580" s="26">
        <v>28428.963414634145</v>
      </c>
      <c r="H580" s="112">
        <v>665</v>
      </c>
      <c r="I580" s="68">
        <v>1.6219512195121952</v>
      </c>
      <c r="J580" s="68">
        <v>0.61654135338345861</v>
      </c>
      <c r="K580" s="67">
        <v>17527.63157894737</v>
      </c>
      <c r="M580" s="20" t="s">
        <v>594</v>
      </c>
      <c r="N580" s="21" t="s">
        <v>1837</v>
      </c>
      <c r="O580" s="26">
        <v>3839125</v>
      </c>
      <c r="P580" s="26">
        <v>115</v>
      </c>
      <c r="Q580" s="67">
        <v>33383.695652173912</v>
      </c>
      <c r="R580" s="69">
        <v>0.16788321167883211</v>
      </c>
    </row>
    <row r="581" spans="2:18" x14ac:dyDescent="0.2">
      <c r="B581" s="20" t="s">
        <v>578</v>
      </c>
      <c r="C581" s="21" t="s">
        <v>1821</v>
      </c>
      <c r="D581" s="21" t="s">
        <v>2207</v>
      </c>
      <c r="E581" s="26">
        <v>2256350</v>
      </c>
      <c r="F581" s="26">
        <v>57</v>
      </c>
      <c r="G581" s="26">
        <v>39585.087719298244</v>
      </c>
      <c r="H581" s="112">
        <v>415</v>
      </c>
      <c r="I581" s="68">
        <v>7.2807017543859649</v>
      </c>
      <c r="J581" s="68">
        <v>0.13734939759036144</v>
      </c>
      <c r="K581" s="67">
        <v>5436.9879518072294</v>
      </c>
      <c r="M581" s="20" t="s">
        <v>595</v>
      </c>
      <c r="N581" s="21" t="s">
        <v>1838</v>
      </c>
      <c r="O581" s="26">
        <v>885575</v>
      </c>
      <c r="P581" s="26">
        <v>113</v>
      </c>
      <c r="Q581" s="67">
        <v>7836.9469026548677</v>
      </c>
      <c r="R581" s="69">
        <v>0.28607594936708863</v>
      </c>
    </row>
    <row r="582" spans="2:18" x14ac:dyDescent="0.2">
      <c r="B582" s="20" t="s">
        <v>579</v>
      </c>
      <c r="C582" s="21" t="s">
        <v>1822</v>
      </c>
      <c r="D582" s="21" t="s">
        <v>2207</v>
      </c>
      <c r="E582" s="26">
        <v>4917280</v>
      </c>
      <c r="F582" s="26">
        <v>54</v>
      </c>
      <c r="G582" s="26">
        <v>91060.740740740745</v>
      </c>
      <c r="H582" s="112">
        <v>455</v>
      </c>
      <c r="I582" s="68">
        <v>8.4259259259259256</v>
      </c>
      <c r="J582" s="68">
        <v>0.11868131868131868</v>
      </c>
      <c r="K582" s="67">
        <v>10807.208791208792</v>
      </c>
      <c r="M582" s="20" t="s">
        <v>596</v>
      </c>
      <c r="N582" s="21" t="s">
        <v>1839</v>
      </c>
      <c r="O582" s="26">
        <v>78750</v>
      </c>
      <c r="P582" s="26">
        <v>2</v>
      </c>
      <c r="Q582" s="67">
        <v>39375</v>
      </c>
      <c r="R582" s="69">
        <v>1.0526315789473684E-2</v>
      </c>
    </row>
    <row r="583" spans="2:18" x14ac:dyDescent="0.2">
      <c r="B583" s="20" t="s">
        <v>580</v>
      </c>
      <c r="C583" s="21" t="s">
        <v>1823</v>
      </c>
      <c r="D583" s="21" t="s">
        <v>2207</v>
      </c>
      <c r="E583" s="26">
        <v>5843060</v>
      </c>
      <c r="F583" s="26">
        <v>145</v>
      </c>
      <c r="G583" s="26">
        <v>40296.965517241377</v>
      </c>
      <c r="H583" s="112">
        <v>440</v>
      </c>
      <c r="I583" s="68">
        <v>3.0344827586206895</v>
      </c>
      <c r="J583" s="68">
        <v>0.32954545454545453</v>
      </c>
      <c r="K583" s="67">
        <v>13279.681818181818</v>
      </c>
      <c r="M583" s="20" t="s">
        <v>597</v>
      </c>
      <c r="N583" s="21" t="s">
        <v>1840</v>
      </c>
      <c r="O583" s="26">
        <v>183400</v>
      </c>
      <c r="P583" s="26">
        <v>8</v>
      </c>
      <c r="Q583" s="67">
        <v>22925</v>
      </c>
      <c r="R583" s="69">
        <v>2.3529411764705882E-2</v>
      </c>
    </row>
    <row r="584" spans="2:18" x14ac:dyDescent="0.2">
      <c r="B584" s="20" t="s">
        <v>581</v>
      </c>
      <c r="C584" s="21" t="s">
        <v>1824</v>
      </c>
      <c r="D584" s="21" t="s">
        <v>2207</v>
      </c>
      <c r="E584" s="26">
        <v>7414955</v>
      </c>
      <c r="F584" s="26">
        <v>246</v>
      </c>
      <c r="G584" s="26">
        <v>30142.093495934958</v>
      </c>
      <c r="H584" s="112">
        <v>625</v>
      </c>
      <c r="I584" s="68">
        <v>2.5406504065040649</v>
      </c>
      <c r="J584" s="68">
        <v>0.39360000000000001</v>
      </c>
      <c r="K584" s="67">
        <v>11863.928</v>
      </c>
      <c r="M584" s="20" t="s">
        <v>598</v>
      </c>
      <c r="N584" s="21" t="s">
        <v>1151</v>
      </c>
      <c r="O584" s="26">
        <v>13376850</v>
      </c>
      <c r="P584" s="26">
        <v>214</v>
      </c>
      <c r="Q584" s="67">
        <v>62508.644859813081</v>
      </c>
      <c r="R584" s="69">
        <v>0.47032967032967032</v>
      </c>
    </row>
    <row r="585" spans="2:18" x14ac:dyDescent="0.2">
      <c r="B585" s="20" t="s">
        <v>582</v>
      </c>
      <c r="C585" s="21" t="s">
        <v>1825</v>
      </c>
      <c r="D585" s="21" t="s">
        <v>2207</v>
      </c>
      <c r="E585" s="26">
        <v>9311875</v>
      </c>
      <c r="F585" s="26">
        <v>284</v>
      </c>
      <c r="G585" s="26">
        <v>32788.292253521126</v>
      </c>
      <c r="H585" s="112">
        <v>525</v>
      </c>
      <c r="I585" s="68">
        <v>1.8485915492957747</v>
      </c>
      <c r="J585" s="68">
        <v>0.54095238095238096</v>
      </c>
      <c r="K585" s="67">
        <v>17736.904761904763</v>
      </c>
      <c r="M585" s="20" t="s">
        <v>599</v>
      </c>
      <c r="N585" s="21" t="s">
        <v>1152</v>
      </c>
      <c r="O585" s="26">
        <v>28418050</v>
      </c>
      <c r="P585" s="26">
        <v>177</v>
      </c>
      <c r="Q585" s="67">
        <v>160553.95480225989</v>
      </c>
      <c r="R585" s="69">
        <v>0.24583333333333332</v>
      </c>
    </row>
    <row r="586" spans="2:18" x14ac:dyDescent="0.2">
      <c r="B586" s="20" t="s">
        <v>583</v>
      </c>
      <c r="C586" s="21" t="s">
        <v>1826</v>
      </c>
      <c r="D586" s="21" t="s">
        <v>2207</v>
      </c>
      <c r="E586" s="26">
        <v>4439500</v>
      </c>
      <c r="F586" s="26">
        <v>144</v>
      </c>
      <c r="G586" s="26">
        <v>30829.861111111109</v>
      </c>
      <c r="H586" s="112">
        <v>300</v>
      </c>
      <c r="I586" s="68">
        <v>2.0833333333333335</v>
      </c>
      <c r="J586" s="68">
        <v>0.48</v>
      </c>
      <c r="K586" s="67">
        <v>14798.333333333334</v>
      </c>
      <c r="M586" s="20" t="s">
        <v>600</v>
      </c>
      <c r="N586" s="21" t="s">
        <v>1153</v>
      </c>
      <c r="O586" s="26">
        <v>13791200</v>
      </c>
      <c r="P586" s="26">
        <v>163</v>
      </c>
      <c r="Q586" s="67">
        <v>84608.58895705521</v>
      </c>
      <c r="R586" s="69">
        <v>0.19176470588235295</v>
      </c>
    </row>
    <row r="587" spans="2:18" x14ac:dyDescent="0.2">
      <c r="B587" s="20" t="s">
        <v>584</v>
      </c>
      <c r="C587" s="21" t="s">
        <v>1827</v>
      </c>
      <c r="D587" s="21" t="s">
        <v>2207</v>
      </c>
      <c r="E587" s="26">
        <v>15182200</v>
      </c>
      <c r="F587" s="26">
        <v>360</v>
      </c>
      <c r="G587" s="26">
        <v>42172.777777777781</v>
      </c>
      <c r="H587" s="112">
        <v>735</v>
      </c>
      <c r="I587" s="68">
        <v>2.0416666666666665</v>
      </c>
      <c r="J587" s="68">
        <v>0.48979591836734693</v>
      </c>
      <c r="K587" s="67">
        <v>20656.054421768709</v>
      </c>
      <c r="M587" s="20" t="s">
        <v>601</v>
      </c>
      <c r="N587" s="21" t="s">
        <v>1154</v>
      </c>
      <c r="O587" s="26">
        <v>5107775</v>
      </c>
      <c r="P587" s="26">
        <v>70</v>
      </c>
      <c r="Q587" s="67">
        <v>72968.21428571429</v>
      </c>
      <c r="R587" s="69">
        <v>0.14141414141414141</v>
      </c>
    </row>
    <row r="588" spans="2:18" x14ac:dyDescent="0.2">
      <c r="B588" s="20" t="s">
        <v>585</v>
      </c>
      <c r="C588" s="21" t="s">
        <v>1828</v>
      </c>
      <c r="D588" s="21" t="s">
        <v>2207</v>
      </c>
      <c r="E588" s="26">
        <v>3092130</v>
      </c>
      <c r="F588" s="26">
        <v>304</v>
      </c>
      <c r="G588" s="26">
        <v>10171.480263157895</v>
      </c>
      <c r="H588" s="112">
        <v>490</v>
      </c>
      <c r="I588" s="68">
        <v>1.611842105263158</v>
      </c>
      <c r="J588" s="68">
        <v>0.62040816326530612</v>
      </c>
      <c r="K588" s="67">
        <v>6310.4693877551017</v>
      </c>
      <c r="M588" s="20" t="s">
        <v>602</v>
      </c>
      <c r="N588" s="21" t="s">
        <v>1155</v>
      </c>
      <c r="O588" s="26">
        <v>90600</v>
      </c>
      <c r="P588" s="26">
        <v>5</v>
      </c>
      <c r="Q588" s="67">
        <v>18120</v>
      </c>
      <c r="R588" s="69">
        <v>2.1739130434782608E-2</v>
      </c>
    </row>
    <row r="589" spans="2:18" x14ac:dyDescent="0.2">
      <c r="B589" s="20" t="s">
        <v>586</v>
      </c>
      <c r="C589" s="21" t="s">
        <v>1829</v>
      </c>
      <c r="D589" s="21" t="s">
        <v>2207</v>
      </c>
      <c r="E589" s="26">
        <v>95596447</v>
      </c>
      <c r="F589" s="26">
        <v>944</v>
      </c>
      <c r="G589" s="26">
        <v>101267.42266949153</v>
      </c>
      <c r="H589" s="112">
        <v>1395</v>
      </c>
      <c r="I589" s="68">
        <v>1.4777542372881356</v>
      </c>
      <c r="J589" s="68">
        <v>0.67670250896057349</v>
      </c>
      <c r="K589" s="67">
        <v>68527.91899641577</v>
      </c>
      <c r="M589" s="20" t="s">
        <v>603</v>
      </c>
      <c r="N589" s="21" t="s">
        <v>1156</v>
      </c>
      <c r="O589" s="26">
        <v>1404600</v>
      </c>
      <c r="P589" s="26">
        <v>57</v>
      </c>
      <c r="Q589" s="67">
        <v>24642.105263157893</v>
      </c>
      <c r="R589" s="69">
        <v>0.19655172413793104</v>
      </c>
    </row>
    <row r="590" spans="2:18" x14ac:dyDescent="0.2">
      <c r="B590" s="20" t="s">
        <v>587</v>
      </c>
      <c r="C590" s="21" t="s">
        <v>1830</v>
      </c>
      <c r="D590" s="21" t="s">
        <v>2207</v>
      </c>
      <c r="E590" s="26">
        <v>3975875</v>
      </c>
      <c r="F590" s="26">
        <v>128</v>
      </c>
      <c r="G590" s="26">
        <v>31061.5234375</v>
      </c>
      <c r="H590" s="112">
        <v>335</v>
      </c>
      <c r="I590" s="68">
        <v>2.6171875</v>
      </c>
      <c r="J590" s="68">
        <v>0.38208955223880597</v>
      </c>
      <c r="K590" s="67">
        <v>11868.283582089553</v>
      </c>
      <c r="M590" s="20" t="s">
        <v>604</v>
      </c>
      <c r="N590" s="21" t="s">
        <v>1157</v>
      </c>
      <c r="O590" s="26">
        <v>602350</v>
      </c>
      <c r="P590" s="26">
        <v>23</v>
      </c>
      <c r="Q590" s="67">
        <v>26189.130434782608</v>
      </c>
      <c r="R590" s="69">
        <v>7.9310344827586213E-2</v>
      </c>
    </row>
    <row r="591" spans="2:18" x14ac:dyDescent="0.2">
      <c r="B591" s="20" t="s">
        <v>588</v>
      </c>
      <c r="C591" s="21" t="s">
        <v>1831</v>
      </c>
      <c r="D591" s="21" t="s">
        <v>2207</v>
      </c>
      <c r="E591" s="26">
        <v>10075255</v>
      </c>
      <c r="F591" s="26">
        <v>401</v>
      </c>
      <c r="G591" s="26">
        <v>25125.324189526185</v>
      </c>
      <c r="H591" s="112">
        <v>745</v>
      </c>
      <c r="I591" s="68">
        <v>1.8578553615960101</v>
      </c>
      <c r="J591" s="68">
        <v>0.53825503355704696</v>
      </c>
      <c r="K591" s="67">
        <v>13523.832214765102</v>
      </c>
      <c r="M591" s="20" t="s">
        <v>605</v>
      </c>
      <c r="N591" s="21" t="s">
        <v>1158</v>
      </c>
      <c r="O591" s="26">
        <v>278825</v>
      </c>
      <c r="P591" s="26">
        <v>10</v>
      </c>
      <c r="Q591" s="67">
        <v>27882.5</v>
      </c>
      <c r="R591" s="69">
        <v>4.3478260869565216E-2</v>
      </c>
    </row>
    <row r="592" spans="2:18" x14ac:dyDescent="0.2">
      <c r="B592" s="20" t="s">
        <v>589</v>
      </c>
      <c r="C592" s="21" t="s">
        <v>1832</v>
      </c>
      <c r="D592" s="21" t="s">
        <v>2207</v>
      </c>
      <c r="E592" s="26">
        <v>1142290</v>
      </c>
      <c r="F592" s="26">
        <v>43</v>
      </c>
      <c r="G592" s="26">
        <v>26564.883720930233</v>
      </c>
      <c r="H592" s="112">
        <v>295</v>
      </c>
      <c r="I592" s="68">
        <v>6.8604651162790695</v>
      </c>
      <c r="J592" s="68">
        <v>0.14576271186440679</v>
      </c>
      <c r="K592" s="67">
        <v>3872.1694915254238</v>
      </c>
      <c r="M592" s="20" t="s">
        <v>606</v>
      </c>
      <c r="N592" s="21" t="s">
        <v>1159</v>
      </c>
      <c r="O592" s="26">
        <v>397650</v>
      </c>
      <c r="P592" s="26">
        <v>30</v>
      </c>
      <c r="Q592" s="67">
        <v>13255</v>
      </c>
      <c r="R592" s="69">
        <v>8.3333333333333329E-2</v>
      </c>
    </row>
    <row r="593" spans="2:18" x14ac:dyDescent="0.2">
      <c r="B593" s="20" t="s">
        <v>590</v>
      </c>
      <c r="C593" s="21" t="s">
        <v>1833</v>
      </c>
      <c r="D593" s="21" t="s">
        <v>2207</v>
      </c>
      <c r="E593" s="26">
        <v>4373715</v>
      </c>
      <c r="F593" s="26">
        <v>160</v>
      </c>
      <c r="G593" s="26">
        <v>27335.71875</v>
      </c>
      <c r="H593" s="112">
        <v>400</v>
      </c>
      <c r="I593" s="68">
        <v>2.5</v>
      </c>
      <c r="J593" s="68">
        <v>0.4</v>
      </c>
      <c r="K593" s="67">
        <v>10934.2875</v>
      </c>
      <c r="M593" s="20" t="s">
        <v>607</v>
      </c>
      <c r="N593" s="21" t="s">
        <v>1160</v>
      </c>
      <c r="O593" s="26">
        <v>4106000</v>
      </c>
      <c r="P593" s="26">
        <v>64</v>
      </c>
      <c r="Q593" s="67">
        <v>64156.25</v>
      </c>
      <c r="R593" s="69">
        <v>9.6240601503759404E-2</v>
      </c>
    </row>
    <row r="594" spans="2:18" x14ac:dyDescent="0.2">
      <c r="B594" s="20" t="s">
        <v>591</v>
      </c>
      <c r="C594" s="21" t="s">
        <v>1834</v>
      </c>
      <c r="D594" s="21" t="s">
        <v>2207</v>
      </c>
      <c r="E594" s="26">
        <v>584645</v>
      </c>
      <c r="F594" s="26">
        <v>48</v>
      </c>
      <c r="G594" s="26">
        <v>12180.104166666666</v>
      </c>
      <c r="H594" s="112">
        <v>310</v>
      </c>
      <c r="I594" s="68">
        <v>6.458333333333333</v>
      </c>
      <c r="J594" s="68">
        <v>0.15483870967741936</v>
      </c>
      <c r="K594" s="67">
        <v>1885.9516129032259</v>
      </c>
      <c r="M594" s="20" t="s">
        <v>608</v>
      </c>
      <c r="N594" s="21" t="s">
        <v>1161</v>
      </c>
      <c r="O594" s="26">
        <v>2959900</v>
      </c>
      <c r="P594" s="26">
        <v>47</v>
      </c>
      <c r="Q594" s="67">
        <v>62976.595744680853</v>
      </c>
      <c r="R594" s="69">
        <v>6.9117647058823534E-2</v>
      </c>
    </row>
    <row r="595" spans="2:18" x14ac:dyDescent="0.2">
      <c r="B595" s="20" t="s">
        <v>592</v>
      </c>
      <c r="C595" s="21" t="s">
        <v>1835</v>
      </c>
      <c r="D595" s="21" t="s">
        <v>2207</v>
      </c>
      <c r="E595" s="26">
        <v>775660</v>
      </c>
      <c r="F595" s="26">
        <v>71</v>
      </c>
      <c r="G595" s="26">
        <v>10924.788732394367</v>
      </c>
      <c r="H595" s="112">
        <v>360</v>
      </c>
      <c r="I595" s="68">
        <v>5.070422535211268</v>
      </c>
      <c r="J595" s="68">
        <v>0.19722222222222222</v>
      </c>
      <c r="K595" s="67">
        <v>2154.6111111111113</v>
      </c>
      <c r="M595" s="20" t="s">
        <v>609</v>
      </c>
      <c r="N595" s="21" t="s">
        <v>1162</v>
      </c>
      <c r="O595" s="26">
        <v>3505900</v>
      </c>
      <c r="P595" s="26">
        <v>108</v>
      </c>
      <c r="Q595" s="67">
        <v>32462.037037037036</v>
      </c>
      <c r="R595" s="69">
        <v>0.1815126050420168</v>
      </c>
    </row>
    <row r="596" spans="2:18" x14ac:dyDescent="0.2">
      <c r="B596" s="20" t="s">
        <v>593</v>
      </c>
      <c r="C596" s="21" t="s">
        <v>1836</v>
      </c>
      <c r="D596" s="21" t="s">
        <v>2207</v>
      </c>
      <c r="E596" s="26">
        <v>2106840</v>
      </c>
      <c r="F596" s="26">
        <v>123</v>
      </c>
      <c r="G596" s="26">
        <v>17128.780487804877</v>
      </c>
      <c r="H596" s="112">
        <v>430</v>
      </c>
      <c r="I596" s="68">
        <v>3.4959349593495936</v>
      </c>
      <c r="J596" s="68">
        <v>0.28604651162790695</v>
      </c>
      <c r="K596" s="67">
        <v>4899.6279069767443</v>
      </c>
      <c r="M596" s="20" t="s">
        <v>610</v>
      </c>
      <c r="N596" s="21" t="s">
        <v>1163</v>
      </c>
      <c r="O596" s="26">
        <v>322675</v>
      </c>
      <c r="P596" s="26">
        <v>10</v>
      </c>
      <c r="Q596" s="67">
        <v>32267.5</v>
      </c>
      <c r="R596" s="69">
        <v>2.197802197802198E-2</v>
      </c>
    </row>
    <row r="597" spans="2:18" x14ac:dyDescent="0.2">
      <c r="B597" s="20" t="s">
        <v>594</v>
      </c>
      <c r="C597" s="21" t="s">
        <v>1837</v>
      </c>
      <c r="D597" s="21" t="s">
        <v>2207</v>
      </c>
      <c r="E597" s="26">
        <v>16475065</v>
      </c>
      <c r="F597" s="26">
        <v>411</v>
      </c>
      <c r="G597" s="26">
        <v>40085.316301703162</v>
      </c>
      <c r="H597" s="112">
        <v>685</v>
      </c>
      <c r="I597" s="68">
        <v>1.6666666666666667</v>
      </c>
      <c r="J597" s="68">
        <v>0.6</v>
      </c>
      <c r="K597" s="67">
        <v>24051.189781021898</v>
      </c>
      <c r="M597" s="20" t="s">
        <v>611</v>
      </c>
      <c r="N597" s="21" t="s">
        <v>1164</v>
      </c>
      <c r="O597" s="26">
        <v>899500</v>
      </c>
      <c r="P597" s="26">
        <v>29</v>
      </c>
      <c r="Q597" s="67">
        <v>31017.241379310344</v>
      </c>
      <c r="R597" s="69">
        <v>5.321100917431193E-2</v>
      </c>
    </row>
    <row r="598" spans="2:18" x14ac:dyDescent="0.2">
      <c r="B598" s="20" t="s">
        <v>595</v>
      </c>
      <c r="C598" s="21" t="s">
        <v>1838</v>
      </c>
      <c r="D598" s="21" t="s">
        <v>2207</v>
      </c>
      <c r="E598" s="26">
        <v>7021950</v>
      </c>
      <c r="F598" s="26">
        <v>258</v>
      </c>
      <c r="G598" s="26">
        <v>27216.860465116279</v>
      </c>
      <c r="H598" s="112">
        <v>395</v>
      </c>
      <c r="I598" s="68">
        <v>1.5310077519379846</v>
      </c>
      <c r="J598" s="68">
        <v>0.65316455696202536</v>
      </c>
      <c r="K598" s="67">
        <v>17777.088607594938</v>
      </c>
      <c r="M598" s="20" t="s">
        <v>612</v>
      </c>
      <c r="N598" s="21" t="s">
        <v>1165</v>
      </c>
      <c r="O598" s="26">
        <v>1805950</v>
      </c>
      <c r="P598" s="26">
        <v>20</v>
      </c>
      <c r="Q598" s="67">
        <v>90297.5</v>
      </c>
      <c r="R598" s="69">
        <v>0.04</v>
      </c>
    </row>
    <row r="599" spans="2:18" x14ac:dyDescent="0.2">
      <c r="B599" s="20" t="s">
        <v>596</v>
      </c>
      <c r="C599" s="21" t="s">
        <v>1839</v>
      </c>
      <c r="D599" s="21" t="s">
        <v>2207</v>
      </c>
      <c r="E599" s="26">
        <v>2851275</v>
      </c>
      <c r="F599" s="26">
        <v>55</v>
      </c>
      <c r="G599" s="26">
        <v>51841.36363636364</v>
      </c>
      <c r="H599" s="112">
        <v>190</v>
      </c>
      <c r="I599" s="68">
        <v>3.4545454545454546</v>
      </c>
      <c r="J599" s="68">
        <v>0.28947368421052633</v>
      </c>
      <c r="K599" s="67">
        <v>15006.71052631579</v>
      </c>
      <c r="M599" s="20" t="s">
        <v>613</v>
      </c>
      <c r="N599" s="21" t="s">
        <v>1166</v>
      </c>
      <c r="O599" s="26">
        <v>997100</v>
      </c>
      <c r="P599" s="26">
        <v>26</v>
      </c>
      <c r="Q599" s="67">
        <v>38350</v>
      </c>
      <c r="R599" s="69">
        <v>7.4285714285714288E-2</v>
      </c>
    </row>
    <row r="600" spans="2:18" x14ac:dyDescent="0.2">
      <c r="B600" s="20" t="s">
        <v>597</v>
      </c>
      <c r="C600" s="21" t="s">
        <v>1840</v>
      </c>
      <c r="D600" s="21" t="s">
        <v>2207</v>
      </c>
      <c r="E600" s="26">
        <v>10367650</v>
      </c>
      <c r="F600" s="26">
        <v>133</v>
      </c>
      <c r="G600" s="26">
        <v>77952.255639097741</v>
      </c>
      <c r="H600" s="112">
        <v>340</v>
      </c>
      <c r="I600" s="68">
        <v>2.5563909774436091</v>
      </c>
      <c r="J600" s="68">
        <v>0.39117647058823529</v>
      </c>
      <c r="K600" s="67">
        <v>30493.088235294119</v>
      </c>
      <c r="M600" s="20" t="s">
        <v>614</v>
      </c>
      <c r="N600" s="21" t="s">
        <v>1167</v>
      </c>
      <c r="O600" s="26">
        <v>908350</v>
      </c>
      <c r="P600" s="26">
        <v>19</v>
      </c>
      <c r="Q600" s="67">
        <v>47807.894736842107</v>
      </c>
      <c r="R600" s="69">
        <v>3.9175257731958762E-2</v>
      </c>
    </row>
    <row r="601" spans="2:18" x14ac:dyDescent="0.2">
      <c r="B601" s="20" t="s">
        <v>598</v>
      </c>
      <c r="C601" s="21" t="s">
        <v>1151</v>
      </c>
      <c r="D601" s="21" t="s">
        <v>2187</v>
      </c>
      <c r="E601" s="26">
        <v>18836343</v>
      </c>
      <c r="F601" s="26">
        <v>353</v>
      </c>
      <c r="G601" s="26">
        <v>53360.745042492919</v>
      </c>
      <c r="H601" s="112">
        <v>455</v>
      </c>
      <c r="I601" s="68">
        <v>1.2889518413597734</v>
      </c>
      <c r="J601" s="68">
        <v>0.77582417582417584</v>
      </c>
      <c r="K601" s="67">
        <v>41398.556043956043</v>
      </c>
      <c r="M601" s="20" t="s">
        <v>615</v>
      </c>
      <c r="N601" s="21" t="s">
        <v>1168</v>
      </c>
      <c r="O601" s="26">
        <v>368300</v>
      </c>
      <c r="P601" s="26">
        <v>9</v>
      </c>
      <c r="Q601" s="67">
        <v>40922.222222222219</v>
      </c>
      <c r="R601" s="69">
        <v>2.0454545454545454E-2</v>
      </c>
    </row>
    <row r="602" spans="2:18" x14ac:dyDescent="0.2">
      <c r="B602" s="20" t="s">
        <v>599</v>
      </c>
      <c r="C602" s="21" t="s">
        <v>1152</v>
      </c>
      <c r="D602" s="21" t="s">
        <v>2187</v>
      </c>
      <c r="E602" s="26">
        <v>41040818</v>
      </c>
      <c r="F602" s="26">
        <v>416</v>
      </c>
      <c r="G602" s="26">
        <v>98655.8125</v>
      </c>
      <c r="H602" s="112">
        <v>720</v>
      </c>
      <c r="I602" s="68">
        <v>1.7307692307692308</v>
      </c>
      <c r="J602" s="68">
        <v>0.57777777777777772</v>
      </c>
      <c r="K602" s="67">
        <v>57001.136111111111</v>
      </c>
      <c r="M602" s="20" t="s">
        <v>616</v>
      </c>
      <c r="N602" s="21" t="s">
        <v>1169</v>
      </c>
      <c r="O602" s="26">
        <v>54450</v>
      </c>
      <c r="P602" s="26">
        <v>6</v>
      </c>
      <c r="Q602" s="67">
        <v>9075</v>
      </c>
      <c r="R602" s="69">
        <v>1.4814814814814815E-2</v>
      </c>
    </row>
    <row r="603" spans="2:18" x14ac:dyDescent="0.2">
      <c r="B603" s="20" t="s">
        <v>600</v>
      </c>
      <c r="C603" s="21" t="s">
        <v>1153</v>
      </c>
      <c r="D603" s="21" t="s">
        <v>2187</v>
      </c>
      <c r="E603" s="26">
        <v>25403813</v>
      </c>
      <c r="F603" s="26">
        <v>495</v>
      </c>
      <c r="G603" s="26">
        <v>51320.834343434341</v>
      </c>
      <c r="H603" s="112">
        <v>850</v>
      </c>
      <c r="I603" s="68">
        <v>1.7171717171717171</v>
      </c>
      <c r="J603" s="68">
        <v>0.58235294117647063</v>
      </c>
      <c r="K603" s="67">
        <v>29886.838823529411</v>
      </c>
      <c r="M603" s="20" t="s">
        <v>617</v>
      </c>
      <c r="N603" s="21" t="s">
        <v>1170</v>
      </c>
      <c r="O603" s="26">
        <v>97000</v>
      </c>
      <c r="P603" s="26">
        <v>4</v>
      </c>
      <c r="Q603" s="67">
        <v>24250</v>
      </c>
      <c r="R603" s="69">
        <v>1.1764705882352941E-2</v>
      </c>
    </row>
    <row r="604" spans="2:18" x14ac:dyDescent="0.2">
      <c r="B604" s="20" t="s">
        <v>601</v>
      </c>
      <c r="C604" s="21" t="s">
        <v>1154</v>
      </c>
      <c r="D604" s="21" t="s">
        <v>2187</v>
      </c>
      <c r="E604" s="26">
        <v>16632875</v>
      </c>
      <c r="F604" s="26">
        <v>361</v>
      </c>
      <c r="G604" s="26">
        <v>46074.445983379504</v>
      </c>
      <c r="H604" s="112">
        <v>495</v>
      </c>
      <c r="I604" s="68">
        <v>1.371191135734072</v>
      </c>
      <c r="J604" s="68">
        <v>0.72929292929292933</v>
      </c>
      <c r="K604" s="67">
        <v>33601.767676767675</v>
      </c>
      <c r="M604" s="20" t="s">
        <v>618</v>
      </c>
      <c r="N604" s="21" t="s">
        <v>1171</v>
      </c>
      <c r="O604" s="26">
        <v>130200</v>
      </c>
      <c r="P604" s="26">
        <v>4</v>
      </c>
      <c r="Q604" s="67">
        <v>32550</v>
      </c>
      <c r="R604" s="69">
        <v>2.2222222222222223E-2</v>
      </c>
    </row>
    <row r="605" spans="2:18" x14ac:dyDescent="0.2">
      <c r="B605" s="20" t="s">
        <v>602</v>
      </c>
      <c r="C605" s="21" t="s">
        <v>1155</v>
      </c>
      <c r="D605" s="21" t="s">
        <v>2187</v>
      </c>
      <c r="E605" s="26">
        <v>990500</v>
      </c>
      <c r="F605" s="26">
        <v>60</v>
      </c>
      <c r="G605" s="26">
        <v>16508.333333333332</v>
      </c>
      <c r="H605" s="112">
        <v>230</v>
      </c>
      <c r="I605" s="68">
        <v>3.8333333333333335</v>
      </c>
      <c r="J605" s="68">
        <v>0.2608695652173913</v>
      </c>
      <c r="K605" s="67">
        <v>4306.521739130435</v>
      </c>
      <c r="M605" s="20" t="s">
        <v>619</v>
      </c>
      <c r="N605" s="21" t="s">
        <v>1172</v>
      </c>
      <c r="O605" s="26">
        <v>687400</v>
      </c>
      <c r="P605" s="26">
        <v>29</v>
      </c>
      <c r="Q605" s="67">
        <v>23703.448275862069</v>
      </c>
      <c r="R605" s="69">
        <v>7.0731707317073164E-2</v>
      </c>
    </row>
    <row r="606" spans="2:18" x14ac:dyDescent="0.2">
      <c r="B606" s="20" t="s">
        <v>603</v>
      </c>
      <c r="C606" s="21" t="s">
        <v>1156</v>
      </c>
      <c r="D606" s="21" t="s">
        <v>2187</v>
      </c>
      <c r="E606" s="26">
        <v>2787720</v>
      </c>
      <c r="F606" s="26">
        <v>129</v>
      </c>
      <c r="G606" s="26">
        <v>21610.232558139534</v>
      </c>
      <c r="H606" s="112">
        <v>290</v>
      </c>
      <c r="I606" s="68">
        <v>2.248062015503876</v>
      </c>
      <c r="J606" s="68">
        <v>0.44482758620689655</v>
      </c>
      <c r="K606" s="67">
        <v>9612.8275862068967</v>
      </c>
      <c r="M606" s="20" t="s">
        <v>620</v>
      </c>
      <c r="N606" s="21" t="s">
        <v>1173</v>
      </c>
      <c r="O606" s="26">
        <v>41575</v>
      </c>
      <c r="P606" s="26">
        <v>4</v>
      </c>
      <c r="Q606" s="67">
        <v>10393.75</v>
      </c>
      <c r="R606" s="69">
        <v>2.2857142857142857E-2</v>
      </c>
    </row>
    <row r="607" spans="2:18" x14ac:dyDescent="0.2">
      <c r="B607" s="20" t="s">
        <v>604</v>
      </c>
      <c r="C607" s="21" t="s">
        <v>1157</v>
      </c>
      <c r="D607" s="21" t="s">
        <v>2187</v>
      </c>
      <c r="E607" s="26">
        <v>5155100</v>
      </c>
      <c r="F607" s="26">
        <v>190</v>
      </c>
      <c r="G607" s="26">
        <v>27132.105263157893</v>
      </c>
      <c r="H607" s="112">
        <v>290</v>
      </c>
      <c r="I607" s="68">
        <v>1.5263157894736843</v>
      </c>
      <c r="J607" s="68">
        <v>0.65517241379310343</v>
      </c>
      <c r="K607" s="67">
        <v>17776.206896551725</v>
      </c>
      <c r="M607" s="20" t="s">
        <v>621</v>
      </c>
      <c r="N607" s="21" t="s">
        <v>1174</v>
      </c>
      <c r="O607" s="26">
        <v>127750</v>
      </c>
      <c r="P607" s="26">
        <v>10</v>
      </c>
      <c r="Q607" s="67">
        <v>12775</v>
      </c>
      <c r="R607" s="69">
        <v>2.564102564102564E-2</v>
      </c>
    </row>
    <row r="608" spans="2:18" x14ac:dyDescent="0.2">
      <c r="B608" s="20" t="s">
        <v>605</v>
      </c>
      <c r="C608" s="21" t="s">
        <v>1158</v>
      </c>
      <c r="D608" s="21" t="s">
        <v>2187</v>
      </c>
      <c r="E608" s="26">
        <v>2738860</v>
      </c>
      <c r="F608" s="26">
        <v>184</v>
      </c>
      <c r="G608" s="26">
        <v>14885.108695652174</v>
      </c>
      <c r="H608" s="112">
        <v>230</v>
      </c>
      <c r="I608" s="68">
        <v>1.25</v>
      </c>
      <c r="J608" s="68">
        <v>0.8</v>
      </c>
      <c r="K608" s="67">
        <v>11908.08695652174</v>
      </c>
      <c r="M608" s="20" t="s">
        <v>622</v>
      </c>
      <c r="N608" s="21" t="s">
        <v>1175</v>
      </c>
      <c r="O608" s="26">
        <v>171525</v>
      </c>
      <c r="P608" s="26">
        <v>9</v>
      </c>
      <c r="Q608" s="67">
        <v>19058.333333333332</v>
      </c>
      <c r="R608" s="69">
        <v>2.368421052631579E-2</v>
      </c>
    </row>
    <row r="609" spans="2:18" x14ac:dyDescent="0.2">
      <c r="B609" s="20" t="s">
        <v>606</v>
      </c>
      <c r="C609" s="21" t="s">
        <v>1159</v>
      </c>
      <c r="D609" s="21" t="s">
        <v>2187</v>
      </c>
      <c r="E609" s="26">
        <v>3258192</v>
      </c>
      <c r="F609" s="26">
        <v>162</v>
      </c>
      <c r="G609" s="26">
        <v>20112.296296296296</v>
      </c>
      <c r="H609" s="112">
        <v>360</v>
      </c>
      <c r="I609" s="68">
        <v>2.2222222222222223</v>
      </c>
      <c r="J609" s="68">
        <v>0.45</v>
      </c>
      <c r="K609" s="67">
        <v>9050.5333333333328</v>
      </c>
      <c r="M609" s="20" t="s">
        <v>624</v>
      </c>
      <c r="N609" s="21" t="s">
        <v>1177</v>
      </c>
      <c r="O609" s="26">
        <v>527985</v>
      </c>
      <c r="P609" s="26">
        <v>41</v>
      </c>
      <c r="Q609" s="67">
        <v>12877.682926829268</v>
      </c>
      <c r="R609" s="69">
        <v>6.6666666666666666E-2</v>
      </c>
    </row>
    <row r="610" spans="2:18" x14ac:dyDescent="0.2">
      <c r="B610" s="20" t="s">
        <v>607</v>
      </c>
      <c r="C610" s="21" t="s">
        <v>1160</v>
      </c>
      <c r="D610" s="21" t="s">
        <v>2187</v>
      </c>
      <c r="E610" s="26">
        <v>21677048</v>
      </c>
      <c r="F610" s="26">
        <v>668</v>
      </c>
      <c r="G610" s="26">
        <v>32450.670658682633</v>
      </c>
      <c r="H610" s="112">
        <v>665</v>
      </c>
      <c r="I610" s="68">
        <v>0.99550898203592819</v>
      </c>
      <c r="J610" s="68">
        <v>1.0045112781954888</v>
      </c>
      <c r="K610" s="67">
        <v>32597.064661654134</v>
      </c>
      <c r="M610" s="20" t="s">
        <v>625</v>
      </c>
      <c r="N610" s="21" t="s">
        <v>1178</v>
      </c>
      <c r="O610" s="26">
        <v>654350</v>
      </c>
      <c r="P610" s="26">
        <v>21</v>
      </c>
      <c r="Q610" s="67">
        <v>31159.523809523809</v>
      </c>
      <c r="R610" s="69">
        <v>3.6842105263157891E-2</v>
      </c>
    </row>
    <row r="611" spans="2:18" x14ac:dyDescent="0.2">
      <c r="B611" s="20" t="s">
        <v>608</v>
      </c>
      <c r="C611" s="21" t="s">
        <v>1161</v>
      </c>
      <c r="D611" s="21" t="s">
        <v>2187</v>
      </c>
      <c r="E611" s="26">
        <v>13002875</v>
      </c>
      <c r="F611" s="26">
        <v>322</v>
      </c>
      <c r="G611" s="26">
        <v>40381.599378881991</v>
      </c>
      <c r="H611" s="112">
        <v>680</v>
      </c>
      <c r="I611" s="68">
        <v>2.1118012422360248</v>
      </c>
      <c r="J611" s="68">
        <v>0.47352941176470587</v>
      </c>
      <c r="K611" s="67">
        <v>19121.875</v>
      </c>
      <c r="M611" s="20" t="s">
        <v>626</v>
      </c>
      <c r="N611" s="21" t="s">
        <v>1179</v>
      </c>
      <c r="O611" s="26">
        <v>2325</v>
      </c>
      <c r="P611" s="26">
        <v>1</v>
      </c>
      <c r="Q611" s="67">
        <v>2325</v>
      </c>
      <c r="R611" s="69">
        <v>3.7037037037037038E-3</v>
      </c>
    </row>
    <row r="612" spans="2:18" x14ac:dyDescent="0.2">
      <c r="B612" s="20" t="s">
        <v>609</v>
      </c>
      <c r="C612" s="21" t="s">
        <v>1162</v>
      </c>
      <c r="D612" s="21" t="s">
        <v>2187</v>
      </c>
      <c r="E612" s="26">
        <v>9560925</v>
      </c>
      <c r="F612" s="26">
        <v>280</v>
      </c>
      <c r="G612" s="26">
        <v>34146.160714285717</v>
      </c>
      <c r="H612" s="112">
        <v>595</v>
      </c>
      <c r="I612" s="68">
        <v>2.125</v>
      </c>
      <c r="J612" s="68">
        <v>0.47058823529411764</v>
      </c>
      <c r="K612" s="67">
        <v>16068.781512605043</v>
      </c>
      <c r="M612" s="20" t="s">
        <v>627</v>
      </c>
      <c r="N612" s="21" t="s">
        <v>1180</v>
      </c>
      <c r="O612" s="26">
        <v>17400</v>
      </c>
      <c r="P612" s="26">
        <v>4</v>
      </c>
      <c r="Q612" s="67">
        <v>4350</v>
      </c>
      <c r="R612" s="69">
        <v>2.5000000000000001E-2</v>
      </c>
    </row>
    <row r="613" spans="2:18" x14ac:dyDescent="0.2">
      <c r="B613" s="20" t="s">
        <v>610</v>
      </c>
      <c r="C613" s="21" t="s">
        <v>1163</v>
      </c>
      <c r="D613" s="21" t="s">
        <v>2187</v>
      </c>
      <c r="E613" s="26">
        <v>12517155</v>
      </c>
      <c r="F613" s="26">
        <v>206</v>
      </c>
      <c r="G613" s="26">
        <v>60762.888349514564</v>
      </c>
      <c r="H613" s="112">
        <v>455</v>
      </c>
      <c r="I613" s="68">
        <v>2.20873786407767</v>
      </c>
      <c r="J613" s="68">
        <v>0.45274725274725275</v>
      </c>
      <c r="K613" s="67">
        <v>27510.23076923077</v>
      </c>
      <c r="M613" s="20" t="s">
        <v>628</v>
      </c>
      <c r="N613" s="21" t="s">
        <v>1181</v>
      </c>
      <c r="O613" s="26">
        <v>1231185</v>
      </c>
      <c r="P613" s="26">
        <v>74</v>
      </c>
      <c r="Q613" s="67">
        <v>16637.635135135137</v>
      </c>
      <c r="R613" s="69">
        <v>0.12758620689655173</v>
      </c>
    </row>
    <row r="614" spans="2:18" x14ac:dyDescent="0.2">
      <c r="B614" s="20" t="s">
        <v>611</v>
      </c>
      <c r="C614" s="21" t="s">
        <v>1164</v>
      </c>
      <c r="D614" s="21" t="s">
        <v>2187</v>
      </c>
      <c r="E614" s="26">
        <v>8110405</v>
      </c>
      <c r="F614" s="26">
        <v>232</v>
      </c>
      <c r="G614" s="26">
        <v>34958.642241379312</v>
      </c>
      <c r="H614" s="112">
        <v>545</v>
      </c>
      <c r="I614" s="68">
        <v>2.3491379310344827</v>
      </c>
      <c r="J614" s="68">
        <v>0.42568807339449544</v>
      </c>
      <c r="K614" s="67">
        <v>14881.477064220184</v>
      </c>
      <c r="M614" s="20" t="s">
        <v>629</v>
      </c>
      <c r="N614" s="21" t="s">
        <v>1182</v>
      </c>
      <c r="O614" s="26">
        <v>353525</v>
      </c>
      <c r="P614" s="26">
        <v>20</v>
      </c>
      <c r="Q614" s="67">
        <v>17676.25</v>
      </c>
      <c r="R614" s="69">
        <v>6.25E-2</v>
      </c>
    </row>
    <row r="615" spans="2:18" x14ac:dyDescent="0.2">
      <c r="B615" s="20" t="s">
        <v>612</v>
      </c>
      <c r="C615" s="21" t="s">
        <v>1165</v>
      </c>
      <c r="D615" s="21" t="s">
        <v>2187</v>
      </c>
      <c r="E615" s="26">
        <v>12604365</v>
      </c>
      <c r="F615" s="26">
        <v>369</v>
      </c>
      <c r="G615" s="26">
        <v>34158.170731707316</v>
      </c>
      <c r="H615" s="112">
        <v>500</v>
      </c>
      <c r="I615" s="68">
        <v>1.3550135501355014</v>
      </c>
      <c r="J615" s="68">
        <v>0.73799999999999999</v>
      </c>
      <c r="K615" s="67">
        <v>25208.73</v>
      </c>
      <c r="M615" s="20" t="s">
        <v>630</v>
      </c>
      <c r="N615" s="21" t="s">
        <v>1183</v>
      </c>
      <c r="O615" s="26">
        <v>161150</v>
      </c>
      <c r="P615" s="26">
        <v>10</v>
      </c>
      <c r="Q615" s="67">
        <v>16115</v>
      </c>
      <c r="R615" s="69">
        <v>2.9411764705882353E-2</v>
      </c>
    </row>
    <row r="616" spans="2:18" x14ac:dyDescent="0.2">
      <c r="B616" s="20" t="s">
        <v>613</v>
      </c>
      <c r="C616" s="21" t="s">
        <v>1166</v>
      </c>
      <c r="D616" s="21" t="s">
        <v>2187</v>
      </c>
      <c r="E616" s="26">
        <v>7994555</v>
      </c>
      <c r="F616" s="26">
        <v>161</v>
      </c>
      <c r="G616" s="26">
        <v>49655.621118012423</v>
      </c>
      <c r="H616" s="112">
        <v>350</v>
      </c>
      <c r="I616" s="68">
        <v>2.1739130434782608</v>
      </c>
      <c r="J616" s="68">
        <v>0.46</v>
      </c>
      <c r="K616" s="67">
        <v>22841.585714285713</v>
      </c>
      <c r="M616" s="20" t="s">
        <v>631</v>
      </c>
      <c r="N616" s="21" t="s">
        <v>1184</v>
      </c>
      <c r="O616" s="26">
        <v>12850</v>
      </c>
      <c r="P616" s="26">
        <v>3</v>
      </c>
      <c r="Q616" s="67">
        <v>4283.333333333333</v>
      </c>
      <c r="R616" s="69">
        <v>1.4285714285714285E-2</v>
      </c>
    </row>
    <row r="617" spans="2:18" x14ac:dyDescent="0.2">
      <c r="B617" s="20" t="s">
        <v>614</v>
      </c>
      <c r="C617" s="21" t="s">
        <v>1167</v>
      </c>
      <c r="D617" s="21" t="s">
        <v>2187</v>
      </c>
      <c r="E617" s="26">
        <v>5259475</v>
      </c>
      <c r="F617" s="26">
        <v>307</v>
      </c>
      <c r="G617" s="26">
        <v>17131.840390879479</v>
      </c>
      <c r="H617" s="112">
        <v>485</v>
      </c>
      <c r="I617" s="68">
        <v>1.5798045602605864</v>
      </c>
      <c r="J617" s="68">
        <v>0.63298969072164946</v>
      </c>
      <c r="K617" s="67">
        <v>10844.278350515464</v>
      </c>
      <c r="M617" s="20" t="s">
        <v>632</v>
      </c>
      <c r="N617" s="21" t="s">
        <v>1186</v>
      </c>
      <c r="O617" s="26">
        <v>422550</v>
      </c>
      <c r="P617" s="26">
        <v>14</v>
      </c>
      <c r="Q617" s="67">
        <v>30182.142857142859</v>
      </c>
      <c r="R617" s="69">
        <v>4.3749999999999997E-2</v>
      </c>
    </row>
    <row r="618" spans="2:18" x14ac:dyDescent="0.2">
      <c r="B618" s="20" t="s">
        <v>615</v>
      </c>
      <c r="C618" s="21" t="s">
        <v>1168</v>
      </c>
      <c r="D618" s="21" t="s">
        <v>2187</v>
      </c>
      <c r="E618" s="26">
        <v>4382050</v>
      </c>
      <c r="F618" s="26">
        <v>79</v>
      </c>
      <c r="G618" s="26">
        <v>55468.987341772154</v>
      </c>
      <c r="H618" s="112">
        <v>440</v>
      </c>
      <c r="I618" s="68">
        <v>5.5696202531645573</v>
      </c>
      <c r="J618" s="68">
        <v>0.17954545454545454</v>
      </c>
      <c r="K618" s="67">
        <v>9959.204545454546</v>
      </c>
      <c r="M618" s="20" t="s">
        <v>633</v>
      </c>
      <c r="N618" s="21" t="s">
        <v>1187</v>
      </c>
      <c r="O618" s="26">
        <v>797650</v>
      </c>
      <c r="P618" s="26">
        <v>61</v>
      </c>
      <c r="Q618" s="67">
        <v>13076.22950819672</v>
      </c>
      <c r="R618" s="69">
        <v>0.20677966101694914</v>
      </c>
    </row>
    <row r="619" spans="2:18" x14ac:dyDescent="0.2">
      <c r="B619" s="20" t="s">
        <v>616</v>
      </c>
      <c r="C619" s="21" t="s">
        <v>1169</v>
      </c>
      <c r="D619" s="21" t="s">
        <v>2187</v>
      </c>
      <c r="E619" s="26">
        <v>2295430</v>
      </c>
      <c r="F619" s="26">
        <v>117</v>
      </c>
      <c r="G619" s="26">
        <v>19619.059829059828</v>
      </c>
      <c r="H619" s="112">
        <v>405</v>
      </c>
      <c r="I619" s="68">
        <v>3.4615384615384617</v>
      </c>
      <c r="J619" s="68">
        <v>0.28888888888888886</v>
      </c>
      <c r="K619" s="67">
        <v>5667.7283950617284</v>
      </c>
      <c r="M619" s="20" t="s">
        <v>634</v>
      </c>
      <c r="N619" s="21" t="s">
        <v>1188</v>
      </c>
      <c r="O619" s="26">
        <v>82200</v>
      </c>
      <c r="P619" s="26">
        <v>7</v>
      </c>
      <c r="Q619" s="67">
        <v>11742.857142857143</v>
      </c>
      <c r="R619" s="69">
        <v>1.9718309859154931E-2</v>
      </c>
    </row>
    <row r="620" spans="2:18" x14ac:dyDescent="0.2">
      <c r="B620" s="20" t="s">
        <v>617</v>
      </c>
      <c r="C620" s="21" t="s">
        <v>1170</v>
      </c>
      <c r="D620" s="21" t="s">
        <v>2187</v>
      </c>
      <c r="E620" s="26">
        <v>2732100</v>
      </c>
      <c r="F620" s="26">
        <v>135</v>
      </c>
      <c r="G620" s="26">
        <v>20237.777777777777</v>
      </c>
      <c r="H620" s="112">
        <v>340</v>
      </c>
      <c r="I620" s="68">
        <v>2.5185185185185186</v>
      </c>
      <c r="J620" s="68">
        <v>0.39705882352941174</v>
      </c>
      <c r="K620" s="67">
        <v>8035.588235294118</v>
      </c>
      <c r="M620" s="20" t="s">
        <v>635</v>
      </c>
      <c r="N620" s="21" t="s">
        <v>1189</v>
      </c>
      <c r="O620" s="26">
        <v>181225</v>
      </c>
      <c r="P620" s="26">
        <v>18</v>
      </c>
      <c r="Q620" s="67">
        <v>10068.055555555555</v>
      </c>
      <c r="R620" s="69">
        <v>4.6753246753246755E-2</v>
      </c>
    </row>
    <row r="621" spans="2:18" x14ac:dyDescent="0.2">
      <c r="B621" s="20" t="s">
        <v>618</v>
      </c>
      <c r="C621" s="21" t="s">
        <v>1171</v>
      </c>
      <c r="D621" s="21" t="s">
        <v>2187</v>
      </c>
      <c r="E621" s="26">
        <v>1126680</v>
      </c>
      <c r="F621" s="26">
        <v>31</v>
      </c>
      <c r="G621" s="26">
        <v>36344.516129032258</v>
      </c>
      <c r="H621" s="112">
        <v>180</v>
      </c>
      <c r="I621" s="68">
        <v>5.806451612903226</v>
      </c>
      <c r="J621" s="68">
        <v>0.17222222222222222</v>
      </c>
      <c r="K621" s="67">
        <v>6259.333333333333</v>
      </c>
      <c r="M621" s="20" t="s">
        <v>636</v>
      </c>
      <c r="N621" s="21" t="s">
        <v>1190</v>
      </c>
      <c r="O621" s="26">
        <v>5950</v>
      </c>
      <c r="P621" s="26">
        <v>2</v>
      </c>
      <c r="Q621" s="67">
        <v>2975</v>
      </c>
      <c r="R621" s="69">
        <v>7.2727272727272727E-3</v>
      </c>
    </row>
    <row r="622" spans="2:18" x14ac:dyDescent="0.2">
      <c r="B622" s="20" t="s">
        <v>619</v>
      </c>
      <c r="C622" s="21" t="s">
        <v>1172</v>
      </c>
      <c r="D622" s="21" t="s">
        <v>2187</v>
      </c>
      <c r="E622" s="26">
        <v>3709575</v>
      </c>
      <c r="F622" s="26">
        <v>101</v>
      </c>
      <c r="G622" s="26">
        <v>36728.465346534656</v>
      </c>
      <c r="H622" s="112">
        <v>410</v>
      </c>
      <c r="I622" s="68">
        <v>4.0594059405940595</v>
      </c>
      <c r="J622" s="68">
        <v>0.24634146341463414</v>
      </c>
      <c r="K622" s="67">
        <v>9047.7439024390242</v>
      </c>
      <c r="M622" s="20" t="s">
        <v>637</v>
      </c>
      <c r="N622" s="21" t="s">
        <v>1191</v>
      </c>
      <c r="O622" s="26">
        <v>786400</v>
      </c>
      <c r="P622" s="26">
        <v>27</v>
      </c>
      <c r="Q622" s="67">
        <v>29125.925925925927</v>
      </c>
      <c r="R622" s="69">
        <v>7.8260869565217397E-2</v>
      </c>
    </row>
    <row r="623" spans="2:18" x14ac:dyDescent="0.2">
      <c r="B623" s="20" t="s">
        <v>620</v>
      </c>
      <c r="C623" s="21" t="s">
        <v>1173</v>
      </c>
      <c r="D623" s="21" t="s">
        <v>2187</v>
      </c>
      <c r="E623" s="26">
        <v>496375</v>
      </c>
      <c r="F623" s="26">
        <v>21</v>
      </c>
      <c r="G623" s="26">
        <v>23636.904761904763</v>
      </c>
      <c r="H623" s="112">
        <v>175</v>
      </c>
      <c r="I623" s="68">
        <v>8.3333333333333339</v>
      </c>
      <c r="J623" s="68">
        <v>0.12</v>
      </c>
      <c r="K623" s="67">
        <v>2836.4285714285716</v>
      </c>
      <c r="M623" s="20" t="s">
        <v>638</v>
      </c>
      <c r="N623" s="21" t="s">
        <v>1192</v>
      </c>
      <c r="O623" s="26">
        <v>274900</v>
      </c>
      <c r="P623" s="26">
        <v>13</v>
      </c>
      <c r="Q623" s="67">
        <v>21146.153846153848</v>
      </c>
      <c r="R623" s="69">
        <v>3.4210526315789476E-2</v>
      </c>
    </row>
    <row r="624" spans="2:18" x14ac:dyDescent="0.2">
      <c r="B624" s="20" t="s">
        <v>621</v>
      </c>
      <c r="C624" s="21" t="s">
        <v>1174</v>
      </c>
      <c r="D624" s="21" t="s">
        <v>2187</v>
      </c>
      <c r="E624" s="26">
        <v>2201140</v>
      </c>
      <c r="F624" s="26">
        <v>138</v>
      </c>
      <c r="G624" s="26">
        <v>15950.289855072464</v>
      </c>
      <c r="H624" s="112">
        <v>390</v>
      </c>
      <c r="I624" s="68">
        <v>2.8260869565217392</v>
      </c>
      <c r="J624" s="68">
        <v>0.35384615384615387</v>
      </c>
      <c r="K624" s="67">
        <v>5643.9487179487178</v>
      </c>
      <c r="M624" s="20" t="s">
        <v>639</v>
      </c>
      <c r="N624" s="21" t="s">
        <v>1193</v>
      </c>
      <c r="O624" s="26">
        <v>916350</v>
      </c>
      <c r="P624" s="26">
        <v>37</v>
      </c>
      <c r="Q624" s="67">
        <v>24766.216216216217</v>
      </c>
      <c r="R624" s="69">
        <v>8.7058823529411758E-2</v>
      </c>
    </row>
    <row r="625" spans="2:18" x14ac:dyDescent="0.2">
      <c r="B625" s="20" t="s">
        <v>622</v>
      </c>
      <c r="C625" s="21" t="s">
        <v>1175</v>
      </c>
      <c r="D625" s="21" t="s">
        <v>2187</v>
      </c>
      <c r="E625" s="26">
        <v>2396765</v>
      </c>
      <c r="F625" s="26">
        <v>124</v>
      </c>
      <c r="G625" s="26">
        <v>19328.75</v>
      </c>
      <c r="H625" s="112">
        <v>380</v>
      </c>
      <c r="I625" s="68">
        <v>3.064516129032258</v>
      </c>
      <c r="J625" s="68">
        <v>0.32631578947368423</v>
      </c>
      <c r="K625" s="67">
        <v>6307.2763157894733</v>
      </c>
      <c r="M625" s="20" t="s">
        <v>640</v>
      </c>
      <c r="N625" s="21" t="s">
        <v>1194</v>
      </c>
      <c r="O625" s="26">
        <v>101495</v>
      </c>
      <c r="P625" s="26">
        <v>16</v>
      </c>
      <c r="Q625" s="67">
        <v>6343.4375</v>
      </c>
      <c r="R625" s="69">
        <v>5.5172413793103448E-2</v>
      </c>
    </row>
    <row r="626" spans="2:18" x14ac:dyDescent="0.2">
      <c r="B626" s="20" t="s">
        <v>623</v>
      </c>
      <c r="C626" s="21" t="s">
        <v>1176</v>
      </c>
      <c r="D626" s="21" t="s">
        <v>2187</v>
      </c>
      <c r="E626" s="26">
        <v>2093700</v>
      </c>
      <c r="F626" s="26">
        <v>129</v>
      </c>
      <c r="G626" s="26">
        <v>16230.232558139534</v>
      </c>
      <c r="H626" s="112">
        <v>345</v>
      </c>
      <c r="I626" s="68">
        <v>2.6744186046511627</v>
      </c>
      <c r="J626" s="68">
        <v>0.37391304347826088</v>
      </c>
      <c r="K626" s="67">
        <v>6068.695652173913</v>
      </c>
      <c r="M626" s="20" t="s">
        <v>641</v>
      </c>
      <c r="N626" s="21" t="s">
        <v>1195</v>
      </c>
      <c r="O626" s="26">
        <v>40050</v>
      </c>
      <c r="P626" s="26">
        <v>2</v>
      </c>
      <c r="Q626" s="67">
        <v>20025</v>
      </c>
      <c r="R626" s="69">
        <v>8.0000000000000002E-3</v>
      </c>
    </row>
    <row r="627" spans="2:18" x14ac:dyDescent="0.2">
      <c r="B627" s="20" t="s">
        <v>624</v>
      </c>
      <c r="C627" s="21" t="s">
        <v>1177</v>
      </c>
      <c r="D627" s="21" t="s">
        <v>2187</v>
      </c>
      <c r="E627" s="26">
        <v>9363185</v>
      </c>
      <c r="F627" s="26">
        <v>476</v>
      </c>
      <c r="G627" s="26">
        <v>19670.556722689074</v>
      </c>
      <c r="H627" s="112">
        <v>615</v>
      </c>
      <c r="I627" s="68">
        <v>1.2920168067226891</v>
      </c>
      <c r="J627" s="68">
        <v>0.77398373983739832</v>
      </c>
      <c r="K627" s="67">
        <v>15224.691056910569</v>
      </c>
      <c r="M627" s="20" t="s">
        <v>642</v>
      </c>
      <c r="N627" s="21" t="s">
        <v>1196</v>
      </c>
      <c r="O627" s="26">
        <v>2277650</v>
      </c>
      <c r="P627" s="26">
        <v>51</v>
      </c>
      <c r="Q627" s="67">
        <v>44659.803921568629</v>
      </c>
      <c r="R627" s="69">
        <v>7.5555555555555556E-2</v>
      </c>
    </row>
    <row r="628" spans="2:18" x14ac:dyDescent="0.2">
      <c r="B628" s="20" t="s">
        <v>625</v>
      </c>
      <c r="C628" s="21" t="s">
        <v>1178</v>
      </c>
      <c r="D628" s="21" t="s">
        <v>2187</v>
      </c>
      <c r="E628" s="26">
        <v>9829100</v>
      </c>
      <c r="F628" s="26">
        <v>270</v>
      </c>
      <c r="G628" s="26">
        <v>36404.074074074073</v>
      </c>
      <c r="H628" s="112">
        <v>570</v>
      </c>
      <c r="I628" s="68">
        <v>2.1111111111111112</v>
      </c>
      <c r="J628" s="68">
        <v>0.47368421052631576</v>
      </c>
      <c r="K628" s="67">
        <v>17244.035087719298</v>
      </c>
      <c r="M628" s="20" t="s">
        <v>643</v>
      </c>
      <c r="N628" s="21" t="s">
        <v>1197</v>
      </c>
      <c r="O628" s="26">
        <v>562050</v>
      </c>
      <c r="P628" s="26">
        <v>23</v>
      </c>
      <c r="Q628" s="67">
        <v>24436.956521739132</v>
      </c>
      <c r="R628" s="69">
        <v>6.7647058823529407E-2</v>
      </c>
    </row>
    <row r="629" spans="2:18" x14ac:dyDescent="0.2">
      <c r="B629" s="20" t="s">
        <v>626</v>
      </c>
      <c r="C629" s="21" t="s">
        <v>1179</v>
      </c>
      <c r="D629" s="21" t="s">
        <v>2187</v>
      </c>
      <c r="E629" s="26">
        <v>625400</v>
      </c>
      <c r="F629" s="26">
        <v>30</v>
      </c>
      <c r="G629" s="26">
        <v>20846.666666666668</v>
      </c>
      <c r="H629" s="112">
        <v>270</v>
      </c>
      <c r="I629" s="68">
        <v>9</v>
      </c>
      <c r="J629" s="68">
        <v>0.1111111111111111</v>
      </c>
      <c r="K629" s="67">
        <v>2316.2962962962961</v>
      </c>
      <c r="M629" s="20" t="s">
        <v>644</v>
      </c>
      <c r="N629" s="21" t="s">
        <v>1198</v>
      </c>
      <c r="O629" s="26">
        <v>13500</v>
      </c>
      <c r="P629" s="26">
        <v>2</v>
      </c>
      <c r="Q629" s="67">
        <v>6750</v>
      </c>
      <c r="R629" s="69">
        <v>8.5106382978723406E-3</v>
      </c>
    </row>
    <row r="630" spans="2:18" x14ac:dyDescent="0.2">
      <c r="B630" s="20" t="s">
        <v>627</v>
      </c>
      <c r="C630" s="21" t="s">
        <v>1180</v>
      </c>
      <c r="D630" s="21" t="s">
        <v>2187</v>
      </c>
      <c r="E630" s="26">
        <v>1086050</v>
      </c>
      <c r="F630" s="26">
        <v>41</v>
      </c>
      <c r="G630" s="26">
        <v>26489.024390243903</v>
      </c>
      <c r="H630" s="112">
        <v>160</v>
      </c>
      <c r="I630" s="68">
        <v>3.9024390243902438</v>
      </c>
      <c r="J630" s="68">
        <v>0.25624999999999998</v>
      </c>
      <c r="K630" s="67">
        <v>6787.8125</v>
      </c>
      <c r="M630" s="20" t="s">
        <v>645</v>
      </c>
      <c r="N630" s="21" t="s">
        <v>1199</v>
      </c>
      <c r="O630" s="26">
        <v>44725</v>
      </c>
      <c r="P630" s="26">
        <v>7</v>
      </c>
      <c r="Q630" s="67">
        <v>6389.2857142857147</v>
      </c>
      <c r="R630" s="69">
        <v>2.3728813559322035E-2</v>
      </c>
    </row>
    <row r="631" spans="2:18" x14ac:dyDescent="0.2">
      <c r="B631" s="20" t="s">
        <v>628</v>
      </c>
      <c r="C631" s="21" t="s">
        <v>1181</v>
      </c>
      <c r="D631" s="21" t="s">
        <v>2187</v>
      </c>
      <c r="E631" s="26">
        <v>7812325</v>
      </c>
      <c r="F631" s="26">
        <v>316</v>
      </c>
      <c r="G631" s="26">
        <v>24722.547468354431</v>
      </c>
      <c r="H631" s="112">
        <v>580</v>
      </c>
      <c r="I631" s="68">
        <v>1.8354430379746836</v>
      </c>
      <c r="J631" s="68">
        <v>0.54482758620689653</v>
      </c>
      <c r="K631" s="67">
        <v>13469.525862068966</v>
      </c>
      <c r="M631" s="20" t="s">
        <v>646</v>
      </c>
      <c r="N631" s="21" t="s">
        <v>1200</v>
      </c>
      <c r="O631" s="26">
        <v>87625</v>
      </c>
      <c r="P631" s="26">
        <v>7</v>
      </c>
      <c r="Q631" s="67">
        <v>12517.857142857143</v>
      </c>
      <c r="R631" s="69">
        <v>2.1212121212121213E-2</v>
      </c>
    </row>
    <row r="632" spans="2:18" x14ac:dyDescent="0.2">
      <c r="B632" s="20" t="s">
        <v>629</v>
      </c>
      <c r="C632" s="21" t="s">
        <v>1182</v>
      </c>
      <c r="D632" s="21" t="s">
        <v>2187</v>
      </c>
      <c r="E632" s="26">
        <v>3097675</v>
      </c>
      <c r="F632" s="26">
        <v>139</v>
      </c>
      <c r="G632" s="26">
        <v>22285.43165467626</v>
      </c>
      <c r="H632" s="112">
        <v>320</v>
      </c>
      <c r="I632" s="68">
        <v>2.3021582733812949</v>
      </c>
      <c r="J632" s="68">
        <v>0.43437500000000001</v>
      </c>
      <c r="K632" s="67">
        <v>9680.234375</v>
      </c>
      <c r="M632" s="20" t="s">
        <v>647</v>
      </c>
      <c r="N632" s="21" t="s">
        <v>1201</v>
      </c>
      <c r="O632" s="26">
        <v>207425</v>
      </c>
      <c r="P632" s="26">
        <v>12</v>
      </c>
      <c r="Q632" s="67">
        <v>17285.416666666668</v>
      </c>
      <c r="R632" s="69">
        <v>4.0677966101694912E-2</v>
      </c>
    </row>
    <row r="633" spans="2:18" x14ac:dyDescent="0.2">
      <c r="B633" s="20" t="s">
        <v>630</v>
      </c>
      <c r="C633" s="21" t="s">
        <v>1183</v>
      </c>
      <c r="D633" s="21" t="s">
        <v>2187</v>
      </c>
      <c r="E633" s="26">
        <v>3732465</v>
      </c>
      <c r="F633" s="26">
        <v>138</v>
      </c>
      <c r="G633" s="26">
        <v>27046.847826086956</v>
      </c>
      <c r="H633" s="112">
        <v>340</v>
      </c>
      <c r="I633" s="68">
        <v>2.4637681159420288</v>
      </c>
      <c r="J633" s="68">
        <v>0.40588235294117647</v>
      </c>
      <c r="K633" s="67">
        <v>10977.838235294117</v>
      </c>
      <c r="M633" s="20" t="s">
        <v>648</v>
      </c>
      <c r="N633" s="21" t="s">
        <v>1202</v>
      </c>
      <c r="O633" s="26">
        <v>676150</v>
      </c>
      <c r="P633" s="26">
        <v>23</v>
      </c>
      <c r="Q633" s="67">
        <v>29397.82608695652</v>
      </c>
      <c r="R633" s="69">
        <v>0.13142857142857142</v>
      </c>
    </row>
    <row r="634" spans="2:18" x14ac:dyDescent="0.2">
      <c r="B634" s="20" t="s">
        <v>631</v>
      </c>
      <c r="C634" s="21" t="s">
        <v>1184</v>
      </c>
      <c r="D634" s="21" t="s">
        <v>2187</v>
      </c>
      <c r="E634" s="26">
        <v>1261300</v>
      </c>
      <c r="F634" s="26">
        <v>52</v>
      </c>
      <c r="G634" s="26">
        <v>24255.76923076923</v>
      </c>
      <c r="H634" s="112">
        <v>210</v>
      </c>
      <c r="I634" s="68">
        <v>4.0384615384615383</v>
      </c>
      <c r="J634" s="68">
        <v>0.24761904761904763</v>
      </c>
      <c r="K634" s="67">
        <v>6006.1904761904761</v>
      </c>
      <c r="M634" s="20" t="s">
        <v>649</v>
      </c>
      <c r="N634" s="21" t="s">
        <v>1203</v>
      </c>
      <c r="O634" s="26">
        <v>208500</v>
      </c>
      <c r="P634" s="26">
        <v>25</v>
      </c>
      <c r="Q634" s="67">
        <v>8340</v>
      </c>
      <c r="R634" s="69">
        <v>5.2083333333333336E-2</v>
      </c>
    </row>
    <row r="635" spans="2:18" x14ac:dyDescent="0.2">
      <c r="B635" s="20" t="s">
        <v>632</v>
      </c>
      <c r="C635" s="21" t="s">
        <v>1186</v>
      </c>
      <c r="D635" s="21" t="s">
        <v>2188</v>
      </c>
      <c r="E635" s="26">
        <v>2852950</v>
      </c>
      <c r="F635" s="26">
        <v>93</v>
      </c>
      <c r="G635" s="26">
        <v>30676.881720430109</v>
      </c>
      <c r="H635" s="112">
        <v>320</v>
      </c>
      <c r="I635" s="68">
        <v>3.4408602150537635</v>
      </c>
      <c r="J635" s="68">
        <v>0.29062500000000002</v>
      </c>
      <c r="K635" s="67">
        <v>8915.46875</v>
      </c>
      <c r="M635" s="20" t="s">
        <v>650</v>
      </c>
      <c r="N635" s="21" t="s">
        <v>1204</v>
      </c>
      <c r="O635" s="26">
        <v>527750</v>
      </c>
      <c r="P635" s="26">
        <v>25</v>
      </c>
      <c r="Q635" s="67">
        <v>21110</v>
      </c>
      <c r="R635" s="69">
        <v>6.1728395061728392E-2</v>
      </c>
    </row>
    <row r="636" spans="2:18" x14ac:dyDescent="0.2">
      <c r="B636" s="20" t="s">
        <v>633</v>
      </c>
      <c r="C636" s="21" t="s">
        <v>1187</v>
      </c>
      <c r="D636" s="21" t="s">
        <v>2188</v>
      </c>
      <c r="E636" s="26">
        <v>6204215</v>
      </c>
      <c r="F636" s="26">
        <v>363</v>
      </c>
      <c r="G636" s="26">
        <v>17091.50137741047</v>
      </c>
      <c r="H636" s="112">
        <v>295</v>
      </c>
      <c r="I636" s="68">
        <v>0.81267217630853994</v>
      </c>
      <c r="J636" s="68">
        <v>1.2305084745762711</v>
      </c>
      <c r="K636" s="67">
        <v>21031.237288135595</v>
      </c>
      <c r="M636" s="20" t="s">
        <v>651</v>
      </c>
      <c r="N636" s="21" t="s">
        <v>1205</v>
      </c>
      <c r="O636" s="26">
        <v>316300</v>
      </c>
      <c r="P636" s="26">
        <v>15</v>
      </c>
      <c r="Q636" s="67">
        <v>21086.666666666668</v>
      </c>
      <c r="R636" s="69">
        <v>3.7499999999999999E-2</v>
      </c>
    </row>
    <row r="637" spans="2:18" x14ac:dyDescent="0.2">
      <c r="B637" s="20" t="s">
        <v>634</v>
      </c>
      <c r="C637" s="21" t="s">
        <v>1188</v>
      </c>
      <c r="D637" s="21" t="s">
        <v>2188</v>
      </c>
      <c r="E637" s="26">
        <v>8341075</v>
      </c>
      <c r="F637" s="26">
        <v>275</v>
      </c>
      <c r="G637" s="26">
        <v>30331.18181818182</v>
      </c>
      <c r="H637" s="112">
        <v>355</v>
      </c>
      <c r="I637" s="68">
        <v>1.290909090909091</v>
      </c>
      <c r="J637" s="68">
        <v>0.77464788732394363</v>
      </c>
      <c r="K637" s="67">
        <v>23495.985915492958</v>
      </c>
      <c r="M637" s="20" t="s">
        <v>652</v>
      </c>
      <c r="N637" s="21" t="s">
        <v>1206</v>
      </c>
      <c r="O637" s="26">
        <v>40100</v>
      </c>
      <c r="P637" s="26">
        <v>3</v>
      </c>
      <c r="Q637" s="67">
        <v>13366.666666666666</v>
      </c>
      <c r="R637" s="69">
        <v>1.3953488372093023E-2</v>
      </c>
    </row>
    <row r="638" spans="2:18" x14ac:dyDescent="0.2">
      <c r="B638" s="20" t="s">
        <v>635</v>
      </c>
      <c r="C638" s="21" t="s">
        <v>1189</v>
      </c>
      <c r="D638" s="21" t="s">
        <v>2188</v>
      </c>
      <c r="E638" s="26">
        <v>6927420</v>
      </c>
      <c r="F638" s="26">
        <v>239</v>
      </c>
      <c r="G638" s="26">
        <v>28985.020920502091</v>
      </c>
      <c r="H638" s="112">
        <v>385</v>
      </c>
      <c r="I638" s="68">
        <v>1.610878661087866</v>
      </c>
      <c r="J638" s="68">
        <v>0.62077922077922076</v>
      </c>
      <c r="K638" s="67">
        <v>17993.2987012987</v>
      </c>
      <c r="M638" s="20" t="s">
        <v>653</v>
      </c>
      <c r="N638" s="21" t="s">
        <v>1207</v>
      </c>
      <c r="O638" s="26">
        <v>20500</v>
      </c>
      <c r="P638" s="26">
        <v>2</v>
      </c>
      <c r="Q638" s="67">
        <v>10250</v>
      </c>
      <c r="R638" s="69">
        <v>7.4074074074074077E-3</v>
      </c>
    </row>
    <row r="639" spans="2:18" x14ac:dyDescent="0.2">
      <c r="B639" s="20" t="s">
        <v>636</v>
      </c>
      <c r="C639" s="21" t="s">
        <v>1190</v>
      </c>
      <c r="D639" s="21" t="s">
        <v>2188</v>
      </c>
      <c r="E639" s="26">
        <v>1891385</v>
      </c>
      <c r="F639" s="26">
        <v>96</v>
      </c>
      <c r="G639" s="26">
        <v>19701.927083333332</v>
      </c>
      <c r="H639" s="112">
        <v>275</v>
      </c>
      <c r="I639" s="68">
        <v>2.8645833333333335</v>
      </c>
      <c r="J639" s="68">
        <v>0.34909090909090912</v>
      </c>
      <c r="K639" s="67">
        <v>6877.7636363636366</v>
      </c>
      <c r="M639" s="20" t="s">
        <v>654</v>
      </c>
      <c r="N639" s="21" t="s">
        <v>1208</v>
      </c>
      <c r="O639" s="26">
        <v>21800</v>
      </c>
      <c r="P639" s="26">
        <v>4</v>
      </c>
      <c r="Q639" s="67">
        <v>5450</v>
      </c>
      <c r="R639" s="69">
        <v>1.4285714285714285E-2</v>
      </c>
    </row>
    <row r="640" spans="2:18" x14ac:dyDescent="0.2">
      <c r="B640" s="20" t="s">
        <v>637</v>
      </c>
      <c r="C640" s="21" t="s">
        <v>1191</v>
      </c>
      <c r="D640" s="21" t="s">
        <v>2188</v>
      </c>
      <c r="E640" s="26">
        <v>5585260</v>
      </c>
      <c r="F640" s="26">
        <v>83</v>
      </c>
      <c r="G640" s="26">
        <v>67292.289156626503</v>
      </c>
      <c r="H640" s="112">
        <v>345</v>
      </c>
      <c r="I640" s="68">
        <v>4.1566265060240966</v>
      </c>
      <c r="J640" s="68">
        <v>0.24057971014492754</v>
      </c>
      <c r="K640" s="67">
        <v>16189.159420289856</v>
      </c>
      <c r="M640" s="20" t="s">
        <v>655</v>
      </c>
      <c r="N640" s="21" t="s">
        <v>1209</v>
      </c>
      <c r="O640" s="26">
        <v>103125</v>
      </c>
      <c r="P640" s="26">
        <v>10</v>
      </c>
      <c r="Q640" s="67">
        <v>10312.5</v>
      </c>
      <c r="R640" s="69">
        <v>2.7777777777777776E-2</v>
      </c>
    </row>
    <row r="641" spans="2:18" x14ac:dyDescent="0.2">
      <c r="B641" s="20" t="s">
        <v>638</v>
      </c>
      <c r="C641" s="21" t="s">
        <v>1192</v>
      </c>
      <c r="D641" s="21" t="s">
        <v>2188</v>
      </c>
      <c r="E641" s="26">
        <v>2203125</v>
      </c>
      <c r="F641" s="26">
        <v>89</v>
      </c>
      <c r="G641" s="26">
        <v>24754.213483146068</v>
      </c>
      <c r="H641" s="112">
        <v>380</v>
      </c>
      <c r="I641" s="68">
        <v>4.2696629213483144</v>
      </c>
      <c r="J641" s="68">
        <v>0.23421052631578948</v>
      </c>
      <c r="K641" s="67">
        <v>5797.6973684210525</v>
      </c>
      <c r="M641" s="20" t="s">
        <v>656</v>
      </c>
      <c r="N641" s="21" t="s">
        <v>1210</v>
      </c>
      <c r="O641" s="26">
        <v>98725</v>
      </c>
      <c r="P641" s="26">
        <v>3</v>
      </c>
      <c r="Q641" s="67">
        <v>32908.333333333336</v>
      </c>
      <c r="R641" s="69">
        <v>2.5000000000000001E-2</v>
      </c>
    </row>
    <row r="642" spans="2:18" x14ac:dyDescent="0.2">
      <c r="B642" s="20" t="s">
        <v>639</v>
      </c>
      <c r="C642" s="21" t="s">
        <v>1193</v>
      </c>
      <c r="D642" s="21" t="s">
        <v>2188</v>
      </c>
      <c r="E642" s="26">
        <v>7109475</v>
      </c>
      <c r="F642" s="26">
        <v>227</v>
      </c>
      <c r="G642" s="26">
        <v>31319.273127753306</v>
      </c>
      <c r="H642" s="112">
        <v>425</v>
      </c>
      <c r="I642" s="68">
        <v>1.8722466960352422</v>
      </c>
      <c r="J642" s="68">
        <v>0.53411764705882347</v>
      </c>
      <c r="K642" s="67">
        <v>16728.176470588234</v>
      </c>
      <c r="M642" s="20" t="s">
        <v>657</v>
      </c>
      <c r="N642" s="21" t="s">
        <v>1211</v>
      </c>
      <c r="O642" s="26">
        <v>30450</v>
      </c>
      <c r="P642" s="26">
        <v>2</v>
      </c>
      <c r="Q642" s="67">
        <v>15225</v>
      </c>
      <c r="R642" s="69">
        <v>7.0175438596491229E-3</v>
      </c>
    </row>
    <row r="643" spans="2:18" x14ac:dyDescent="0.2">
      <c r="B643" s="20" t="s">
        <v>640</v>
      </c>
      <c r="C643" s="21" t="s">
        <v>1194</v>
      </c>
      <c r="D643" s="21" t="s">
        <v>2188</v>
      </c>
      <c r="E643" s="26">
        <v>1409955</v>
      </c>
      <c r="F643" s="26">
        <v>124</v>
      </c>
      <c r="G643" s="26">
        <v>11370.604838709678</v>
      </c>
      <c r="H643" s="112">
        <v>290</v>
      </c>
      <c r="I643" s="68">
        <v>2.338709677419355</v>
      </c>
      <c r="J643" s="68">
        <v>0.42758620689655175</v>
      </c>
      <c r="K643" s="67">
        <v>4861.9137931034484</v>
      </c>
      <c r="M643" s="20" t="s">
        <v>658</v>
      </c>
      <c r="N643" s="21" t="s">
        <v>1212</v>
      </c>
      <c r="O643" s="26">
        <v>305350</v>
      </c>
      <c r="P643" s="26">
        <v>66</v>
      </c>
      <c r="Q643" s="67">
        <v>4626.515151515152</v>
      </c>
      <c r="R643" s="69">
        <v>0.24905660377358491</v>
      </c>
    </row>
    <row r="644" spans="2:18" x14ac:dyDescent="0.2">
      <c r="B644" s="20" t="s">
        <v>641</v>
      </c>
      <c r="C644" s="21" t="s">
        <v>1195</v>
      </c>
      <c r="D644" s="21" t="s">
        <v>2188</v>
      </c>
      <c r="E644" s="26">
        <v>2446750</v>
      </c>
      <c r="F644" s="26">
        <v>78</v>
      </c>
      <c r="G644" s="26">
        <v>31368.589743589742</v>
      </c>
      <c r="H644" s="112">
        <v>250</v>
      </c>
      <c r="I644" s="68">
        <v>3.2051282051282053</v>
      </c>
      <c r="J644" s="68">
        <v>0.312</v>
      </c>
      <c r="K644" s="67">
        <v>9787</v>
      </c>
      <c r="M644" s="20" t="s">
        <v>659</v>
      </c>
      <c r="N644" s="21" t="s">
        <v>1213</v>
      </c>
      <c r="O644" s="26">
        <v>1170650</v>
      </c>
      <c r="P644" s="26">
        <v>6</v>
      </c>
      <c r="Q644" s="67">
        <v>195108.33333333334</v>
      </c>
      <c r="R644" s="69">
        <v>2.4489795918367346E-2</v>
      </c>
    </row>
    <row r="645" spans="2:18" x14ac:dyDescent="0.2">
      <c r="B645" s="20" t="s">
        <v>642</v>
      </c>
      <c r="C645" s="21" t="s">
        <v>1196</v>
      </c>
      <c r="D645" s="21" t="s">
        <v>2188</v>
      </c>
      <c r="E645" s="26">
        <v>28070500</v>
      </c>
      <c r="F645" s="26">
        <v>468</v>
      </c>
      <c r="G645" s="26">
        <v>59979.700854700852</v>
      </c>
      <c r="H645" s="112">
        <v>675</v>
      </c>
      <c r="I645" s="68">
        <v>1.4423076923076923</v>
      </c>
      <c r="J645" s="68">
        <v>0.69333333333333336</v>
      </c>
      <c r="K645" s="67">
        <v>41585.925925925927</v>
      </c>
      <c r="M645" s="20" t="s">
        <v>660</v>
      </c>
      <c r="N645" s="21" t="s">
        <v>1214</v>
      </c>
      <c r="O645" s="26">
        <v>295500</v>
      </c>
      <c r="P645" s="26">
        <v>2</v>
      </c>
      <c r="Q645" s="67">
        <v>147750</v>
      </c>
      <c r="R645" s="69">
        <v>1.2121212121212121E-2</v>
      </c>
    </row>
    <row r="646" spans="2:18" x14ac:dyDescent="0.2">
      <c r="B646" s="20" t="s">
        <v>643</v>
      </c>
      <c r="C646" s="21" t="s">
        <v>1197</v>
      </c>
      <c r="D646" s="21" t="s">
        <v>2188</v>
      </c>
      <c r="E646" s="26">
        <v>4356690</v>
      </c>
      <c r="F646" s="26">
        <v>178</v>
      </c>
      <c r="G646" s="26">
        <v>24475.786516853932</v>
      </c>
      <c r="H646" s="112">
        <v>340</v>
      </c>
      <c r="I646" s="68">
        <v>1.9101123595505618</v>
      </c>
      <c r="J646" s="68">
        <v>0.52352941176470591</v>
      </c>
      <c r="K646" s="67">
        <v>12813.794117647059</v>
      </c>
      <c r="M646" s="20" t="s">
        <v>661</v>
      </c>
      <c r="N646" s="21" t="s">
        <v>1215</v>
      </c>
      <c r="O646" s="26">
        <v>124950</v>
      </c>
      <c r="P646" s="26">
        <v>6</v>
      </c>
      <c r="Q646" s="67">
        <v>20825</v>
      </c>
      <c r="R646" s="69">
        <v>3.6363636363636362E-2</v>
      </c>
    </row>
    <row r="647" spans="2:18" x14ac:dyDescent="0.2">
      <c r="B647" s="20" t="s">
        <v>644</v>
      </c>
      <c r="C647" s="21" t="s">
        <v>1198</v>
      </c>
      <c r="D647" s="21" t="s">
        <v>2188</v>
      </c>
      <c r="E647" s="26">
        <v>1153250</v>
      </c>
      <c r="F647" s="26">
        <v>80</v>
      </c>
      <c r="G647" s="26">
        <v>14415.625</v>
      </c>
      <c r="H647" s="112">
        <v>235</v>
      </c>
      <c r="I647" s="68">
        <v>2.9375</v>
      </c>
      <c r="J647" s="68">
        <v>0.34042553191489361</v>
      </c>
      <c r="K647" s="67">
        <v>4907.4468085106382</v>
      </c>
      <c r="M647" s="20" t="s">
        <v>663</v>
      </c>
      <c r="N647" s="21" t="s">
        <v>1217</v>
      </c>
      <c r="O647" s="26">
        <v>320350</v>
      </c>
      <c r="P647" s="26">
        <v>14</v>
      </c>
      <c r="Q647" s="67">
        <v>22882.142857142859</v>
      </c>
      <c r="R647" s="69">
        <v>7.567567567567568E-2</v>
      </c>
    </row>
    <row r="648" spans="2:18" x14ac:dyDescent="0.2">
      <c r="B648" s="20" t="s">
        <v>645</v>
      </c>
      <c r="C648" s="21" t="s">
        <v>1199</v>
      </c>
      <c r="D648" s="21" t="s">
        <v>2188</v>
      </c>
      <c r="E648" s="26">
        <v>1277650</v>
      </c>
      <c r="F648" s="26">
        <v>107</v>
      </c>
      <c r="G648" s="26">
        <v>11940.654205607476</v>
      </c>
      <c r="H648" s="112">
        <v>295</v>
      </c>
      <c r="I648" s="68">
        <v>2.7570093457943927</v>
      </c>
      <c r="J648" s="68">
        <v>0.36271186440677966</v>
      </c>
      <c r="K648" s="67">
        <v>4331.0169491525421</v>
      </c>
      <c r="M648" s="20" t="s">
        <v>664</v>
      </c>
      <c r="N648" s="21" t="s">
        <v>1218</v>
      </c>
      <c r="O648" s="26">
        <v>263500</v>
      </c>
      <c r="P648" s="26">
        <v>7</v>
      </c>
      <c r="Q648" s="67">
        <v>37642.857142857145</v>
      </c>
      <c r="R648" s="69">
        <v>1.9444444444444445E-2</v>
      </c>
    </row>
    <row r="649" spans="2:18" x14ac:dyDescent="0.2">
      <c r="B649" s="20" t="s">
        <v>646</v>
      </c>
      <c r="C649" s="21" t="s">
        <v>1200</v>
      </c>
      <c r="D649" s="21" t="s">
        <v>2188</v>
      </c>
      <c r="E649" s="26">
        <v>2421500</v>
      </c>
      <c r="F649" s="26">
        <v>122</v>
      </c>
      <c r="G649" s="26">
        <v>19848.360655737706</v>
      </c>
      <c r="H649" s="112">
        <v>330</v>
      </c>
      <c r="I649" s="68">
        <v>2.7049180327868854</v>
      </c>
      <c r="J649" s="68">
        <v>0.36969696969696969</v>
      </c>
      <c r="K649" s="67">
        <v>7337.878787878788</v>
      </c>
      <c r="M649" s="20" t="s">
        <v>665</v>
      </c>
      <c r="N649" s="21" t="s">
        <v>1841</v>
      </c>
      <c r="O649" s="26">
        <v>943195</v>
      </c>
      <c r="P649" s="26">
        <v>45</v>
      </c>
      <c r="Q649" s="67">
        <v>20959.888888888891</v>
      </c>
      <c r="R649" s="69">
        <v>6.4285714285714279E-2</v>
      </c>
    </row>
    <row r="650" spans="2:18" x14ac:dyDescent="0.2">
      <c r="B650" s="20" t="s">
        <v>647</v>
      </c>
      <c r="C650" s="21" t="s">
        <v>1201</v>
      </c>
      <c r="D650" s="21" t="s">
        <v>2188</v>
      </c>
      <c r="E650" s="26">
        <v>2526250</v>
      </c>
      <c r="F650" s="26">
        <v>211</v>
      </c>
      <c r="G650" s="26">
        <v>11972.748815165876</v>
      </c>
      <c r="H650" s="112">
        <v>295</v>
      </c>
      <c r="I650" s="68">
        <v>1.3981042654028435</v>
      </c>
      <c r="J650" s="68">
        <v>0.71525423728813564</v>
      </c>
      <c r="K650" s="67">
        <v>8563.5593220338978</v>
      </c>
      <c r="M650" s="20" t="s">
        <v>666</v>
      </c>
      <c r="N650" s="21" t="s">
        <v>1842</v>
      </c>
      <c r="O650" s="26">
        <v>1693850</v>
      </c>
      <c r="P650" s="26">
        <v>36</v>
      </c>
      <c r="Q650" s="67">
        <v>47051.388888888891</v>
      </c>
      <c r="R650" s="69">
        <v>7.7419354838709681E-2</v>
      </c>
    </row>
    <row r="651" spans="2:18" x14ac:dyDescent="0.2">
      <c r="B651" s="20" t="s">
        <v>648</v>
      </c>
      <c r="C651" s="21" t="s">
        <v>1202</v>
      </c>
      <c r="D651" s="21" t="s">
        <v>2188</v>
      </c>
      <c r="E651" s="26">
        <v>2627455</v>
      </c>
      <c r="F651" s="26">
        <v>113</v>
      </c>
      <c r="G651" s="26">
        <v>23251.814159292036</v>
      </c>
      <c r="H651" s="112">
        <v>175</v>
      </c>
      <c r="I651" s="68">
        <v>1.5486725663716814</v>
      </c>
      <c r="J651" s="68">
        <v>0.64571428571428569</v>
      </c>
      <c r="K651" s="67">
        <v>15014.028571428571</v>
      </c>
      <c r="M651" s="20" t="s">
        <v>667</v>
      </c>
      <c r="N651" s="21" t="s">
        <v>1843</v>
      </c>
      <c r="O651" s="26">
        <v>4556100</v>
      </c>
      <c r="P651" s="26">
        <v>74</v>
      </c>
      <c r="Q651" s="67">
        <v>61568.91891891892</v>
      </c>
      <c r="R651" s="69">
        <v>0.10206896551724139</v>
      </c>
    </row>
    <row r="652" spans="2:18" x14ac:dyDescent="0.2">
      <c r="B652" s="20" t="s">
        <v>649</v>
      </c>
      <c r="C652" s="21" t="s">
        <v>1203</v>
      </c>
      <c r="D652" s="21" t="s">
        <v>2188</v>
      </c>
      <c r="E652" s="26">
        <v>3464765</v>
      </c>
      <c r="F652" s="26">
        <v>238</v>
      </c>
      <c r="G652" s="26">
        <v>14557.836134453781</v>
      </c>
      <c r="H652" s="112">
        <v>480</v>
      </c>
      <c r="I652" s="68">
        <v>2.0168067226890756</v>
      </c>
      <c r="J652" s="68">
        <v>0.49583333333333335</v>
      </c>
      <c r="K652" s="67">
        <v>7218.260416666667</v>
      </c>
      <c r="M652" s="20" t="s">
        <v>668</v>
      </c>
      <c r="N652" s="21" t="s">
        <v>1844</v>
      </c>
      <c r="O652" s="26">
        <v>15086400</v>
      </c>
      <c r="P652" s="26">
        <v>175</v>
      </c>
      <c r="Q652" s="67">
        <v>86208</v>
      </c>
      <c r="R652" s="69">
        <v>0.17676767676767677</v>
      </c>
    </row>
    <row r="653" spans="2:18" x14ac:dyDescent="0.2">
      <c r="B653" s="20" t="s">
        <v>650</v>
      </c>
      <c r="C653" s="21" t="s">
        <v>1204</v>
      </c>
      <c r="D653" s="21" t="s">
        <v>2188</v>
      </c>
      <c r="E653" s="26">
        <v>9702440</v>
      </c>
      <c r="F653" s="26">
        <v>305</v>
      </c>
      <c r="G653" s="26">
        <v>31811.278688524591</v>
      </c>
      <c r="H653" s="112">
        <v>405</v>
      </c>
      <c r="I653" s="68">
        <v>1.3278688524590163</v>
      </c>
      <c r="J653" s="68">
        <v>0.75308641975308643</v>
      </c>
      <c r="K653" s="67">
        <v>23956.641975308641</v>
      </c>
      <c r="M653" s="20" t="s">
        <v>669</v>
      </c>
      <c r="N653" s="21" t="s">
        <v>1845</v>
      </c>
      <c r="O653" s="26">
        <v>371400</v>
      </c>
      <c r="P653" s="26">
        <v>37</v>
      </c>
      <c r="Q653" s="67">
        <v>10037.837837837838</v>
      </c>
      <c r="R653" s="69">
        <v>6.491228070175438E-2</v>
      </c>
    </row>
    <row r="654" spans="2:18" x14ac:dyDescent="0.2">
      <c r="B654" s="20" t="s">
        <v>651</v>
      </c>
      <c r="C654" s="21" t="s">
        <v>1205</v>
      </c>
      <c r="D654" s="21" t="s">
        <v>2188</v>
      </c>
      <c r="E654" s="26">
        <v>4265365</v>
      </c>
      <c r="F654" s="26">
        <v>152</v>
      </c>
      <c r="G654" s="26">
        <v>28061.611842105263</v>
      </c>
      <c r="H654" s="112">
        <v>400</v>
      </c>
      <c r="I654" s="68">
        <v>2.6315789473684212</v>
      </c>
      <c r="J654" s="68">
        <v>0.38</v>
      </c>
      <c r="K654" s="67">
        <v>10663.4125</v>
      </c>
      <c r="M654" s="20" t="s">
        <v>670</v>
      </c>
      <c r="N654" s="21" t="s">
        <v>1846</v>
      </c>
      <c r="O654" s="26">
        <v>282375</v>
      </c>
      <c r="P654" s="26">
        <v>55</v>
      </c>
      <c r="Q654" s="67">
        <v>5134.090909090909</v>
      </c>
      <c r="R654" s="69">
        <v>8.6614173228346455E-2</v>
      </c>
    </row>
    <row r="655" spans="2:18" x14ac:dyDescent="0.2">
      <c r="B655" s="20" t="s">
        <v>652</v>
      </c>
      <c r="C655" s="21" t="s">
        <v>1206</v>
      </c>
      <c r="D655" s="21" t="s">
        <v>2188</v>
      </c>
      <c r="E655" s="26">
        <v>714675</v>
      </c>
      <c r="F655" s="26">
        <v>60</v>
      </c>
      <c r="G655" s="26">
        <v>11911.25</v>
      </c>
      <c r="H655" s="112">
        <v>215</v>
      </c>
      <c r="I655" s="68">
        <v>3.5833333333333335</v>
      </c>
      <c r="J655" s="68">
        <v>0.27906976744186046</v>
      </c>
      <c r="K655" s="67">
        <v>3324.0697674418607</v>
      </c>
      <c r="M655" s="20" t="s">
        <v>671</v>
      </c>
      <c r="N655" s="21" t="s">
        <v>1847</v>
      </c>
      <c r="O655" s="26">
        <v>49110</v>
      </c>
      <c r="P655" s="26">
        <v>6</v>
      </c>
      <c r="Q655" s="67">
        <v>8185</v>
      </c>
      <c r="R655" s="69">
        <v>2.1052631578947368E-2</v>
      </c>
    </row>
    <row r="656" spans="2:18" x14ac:dyDescent="0.2">
      <c r="B656" s="20" t="s">
        <v>653</v>
      </c>
      <c r="C656" s="21" t="s">
        <v>1207</v>
      </c>
      <c r="D656" s="21" t="s">
        <v>2188</v>
      </c>
      <c r="E656" s="26">
        <v>1187425</v>
      </c>
      <c r="F656" s="26">
        <v>67</v>
      </c>
      <c r="G656" s="26">
        <v>17722.761194029852</v>
      </c>
      <c r="H656" s="112">
        <v>270</v>
      </c>
      <c r="I656" s="68">
        <v>4.0298507462686564</v>
      </c>
      <c r="J656" s="68">
        <v>0.24814814814814815</v>
      </c>
      <c r="K656" s="67">
        <v>4397.8703703703704</v>
      </c>
      <c r="M656" s="20" t="s">
        <v>672</v>
      </c>
      <c r="N656" s="21" t="s">
        <v>1848</v>
      </c>
      <c r="O656" s="26">
        <v>346700</v>
      </c>
      <c r="P656" s="26">
        <v>12</v>
      </c>
      <c r="Q656" s="67">
        <v>28891.666666666668</v>
      </c>
      <c r="R656" s="69">
        <v>2.1621621621621623E-2</v>
      </c>
    </row>
    <row r="657" spans="2:18" x14ac:dyDescent="0.2">
      <c r="B657" s="20" t="s">
        <v>654</v>
      </c>
      <c r="C657" s="21" t="s">
        <v>1208</v>
      </c>
      <c r="D657" s="21" t="s">
        <v>2188</v>
      </c>
      <c r="E657" s="26">
        <v>931590</v>
      </c>
      <c r="F657" s="26">
        <v>66</v>
      </c>
      <c r="G657" s="26">
        <v>14115</v>
      </c>
      <c r="H657" s="112">
        <v>280</v>
      </c>
      <c r="I657" s="68">
        <v>4.2424242424242422</v>
      </c>
      <c r="J657" s="68">
        <v>0.23571428571428571</v>
      </c>
      <c r="K657" s="67">
        <v>3327.1071428571427</v>
      </c>
      <c r="M657" s="20" t="s">
        <v>673</v>
      </c>
      <c r="N657" s="21" t="s">
        <v>1849</v>
      </c>
      <c r="O657" s="26">
        <v>7692575</v>
      </c>
      <c r="P657" s="26">
        <v>196</v>
      </c>
      <c r="Q657" s="67">
        <v>39247.831632653062</v>
      </c>
      <c r="R657" s="69">
        <v>0.18232558139534882</v>
      </c>
    </row>
    <row r="658" spans="2:18" x14ac:dyDescent="0.2">
      <c r="B658" s="20" t="s">
        <v>655</v>
      </c>
      <c r="C658" s="21" t="s">
        <v>1209</v>
      </c>
      <c r="D658" s="21" t="s">
        <v>2188</v>
      </c>
      <c r="E658" s="26">
        <v>5633150</v>
      </c>
      <c r="F658" s="26">
        <v>122</v>
      </c>
      <c r="G658" s="26">
        <v>46173.360655737706</v>
      </c>
      <c r="H658" s="112">
        <v>360</v>
      </c>
      <c r="I658" s="68">
        <v>2.9508196721311477</v>
      </c>
      <c r="J658" s="68">
        <v>0.33888888888888891</v>
      </c>
      <c r="K658" s="67">
        <v>15647.638888888889</v>
      </c>
      <c r="M658" s="20" t="s">
        <v>674</v>
      </c>
      <c r="N658" s="21" t="s">
        <v>1850</v>
      </c>
      <c r="O658" s="26">
        <v>206650</v>
      </c>
      <c r="P658" s="26">
        <v>21</v>
      </c>
      <c r="Q658" s="67">
        <v>9840.4761904761908</v>
      </c>
      <c r="R658" s="69">
        <v>4.3749999999999997E-2</v>
      </c>
    </row>
    <row r="659" spans="2:18" x14ac:dyDescent="0.2">
      <c r="B659" s="20" t="s">
        <v>656</v>
      </c>
      <c r="C659" s="21" t="s">
        <v>1210</v>
      </c>
      <c r="D659" s="21" t="s">
        <v>2188</v>
      </c>
      <c r="E659" s="26">
        <v>1242200</v>
      </c>
      <c r="F659" s="26">
        <v>45</v>
      </c>
      <c r="G659" s="26">
        <v>27604.444444444445</v>
      </c>
      <c r="H659" s="112">
        <v>120</v>
      </c>
      <c r="I659" s="68">
        <v>2.6666666666666665</v>
      </c>
      <c r="J659" s="68">
        <v>0.375</v>
      </c>
      <c r="K659" s="67">
        <v>10351.666666666666</v>
      </c>
      <c r="M659" s="20" t="s">
        <v>675</v>
      </c>
      <c r="N659" s="21" t="s">
        <v>1851</v>
      </c>
      <c r="O659" s="26">
        <v>904400</v>
      </c>
      <c r="P659" s="26">
        <v>9</v>
      </c>
      <c r="Q659" s="67">
        <v>100488.88888888889</v>
      </c>
      <c r="R659" s="69">
        <v>2.0930232558139535E-2</v>
      </c>
    </row>
    <row r="660" spans="2:18" x14ac:dyDescent="0.2">
      <c r="B660" s="20" t="s">
        <v>657</v>
      </c>
      <c r="C660" s="21" t="s">
        <v>1211</v>
      </c>
      <c r="D660" s="21" t="s">
        <v>2188</v>
      </c>
      <c r="E660" s="26">
        <v>1243775</v>
      </c>
      <c r="F660" s="26">
        <v>86</v>
      </c>
      <c r="G660" s="26">
        <v>14462.5</v>
      </c>
      <c r="H660" s="112">
        <v>285</v>
      </c>
      <c r="I660" s="68">
        <v>3.3139534883720931</v>
      </c>
      <c r="J660" s="68">
        <v>0.30175438596491228</v>
      </c>
      <c r="K660" s="67">
        <v>4364.1228070175439</v>
      </c>
      <c r="M660" s="20" t="s">
        <v>676</v>
      </c>
      <c r="N660" s="21" t="s">
        <v>1852</v>
      </c>
      <c r="O660" s="26">
        <v>331475</v>
      </c>
      <c r="P660" s="26">
        <v>24</v>
      </c>
      <c r="Q660" s="67">
        <v>13811.458333333334</v>
      </c>
      <c r="R660" s="69">
        <v>4.247787610619469E-2</v>
      </c>
    </row>
    <row r="661" spans="2:18" x14ac:dyDescent="0.2">
      <c r="B661" s="20" t="s">
        <v>658</v>
      </c>
      <c r="C661" s="21" t="s">
        <v>1212</v>
      </c>
      <c r="D661" s="21" t="s">
        <v>2188</v>
      </c>
      <c r="E661" s="26">
        <v>2125450</v>
      </c>
      <c r="F661" s="26">
        <v>183</v>
      </c>
      <c r="G661" s="26">
        <v>11614.48087431694</v>
      </c>
      <c r="H661" s="112">
        <v>265</v>
      </c>
      <c r="I661" s="68">
        <v>1.4480874316939891</v>
      </c>
      <c r="J661" s="68">
        <v>0.69056603773584901</v>
      </c>
      <c r="K661" s="67">
        <v>8020.566037735849</v>
      </c>
      <c r="M661" s="20" t="s">
        <v>677</v>
      </c>
      <c r="N661" s="21" t="s">
        <v>1853</v>
      </c>
      <c r="O661" s="26">
        <v>293325</v>
      </c>
      <c r="P661" s="26">
        <v>27</v>
      </c>
      <c r="Q661" s="67">
        <v>10863.888888888889</v>
      </c>
      <c r="R661" s="69">
        <v>8.8524590163934422E-2</v>
      </c>
    </row>
    <row r="662" spans="2:18" x14ac:dyDescent="0.2">
      <c r="B662" s="20" t="s">
        <v>659</v>
      </c>
      <c r="C662" s="21" t="s">
        <v>1213</v>
      </c>
      <c r="D662" s="21" t="s">
        <v>2188</v>
      </c>
      <c r="E662" s="26">
        <v>11977249</v>
      </c>
      <c r="F662" s="26">
        <v>131</v>
      </c>
      <c r="G662" s="26">
        <v>91429.38167938932</v>
      </c>
      <c r="H662" s="112">
        <v>245</v>
      </c>
      <c r="I662" s="68">
        <v>1.8702290076335877</v>
      </c>
      <c r="J662" s="68">
        <v>0.53469387755102038</v>
      </c>
      <c r="K662" s="67">
        <v>48886.730612244901</v>
      </c>
      <c r="M662" s="20" t="s">
        <v>679</v>
      </c>
      <c r="N662" s="21" t="s">
        <v>1855</v>
      </c>
      <c r="O662" s="26">
        <v>189400</v>
      </c>
      <c r="P662" s="26">
        <v>8</v>
      </c>
      <c r="Q662" s="67">
        <v>23675</v>
      </c>
      <c r="R662" s="69">
        <v>1.6666666666666666E-2</v>
      </c>
    </row>
    <row r="663" spans="2:18" x14ac:dyDescent="0.2">
      <c r="B663" s="20" t="s">
        <v>660</v>
      </c>
      <c r="C663" s="21" t="s">
        <v>1214</v>
      </c>
      <c r="D663" s="21" t="s">
        <v>2188</v>
      </c>
      <c r="E663" s="26">
        <v>1181080</v>
      </c>
      <c r="F663" s="26">
        <v>36</v>
      </c>
      <c r="G663" s="26">
        <v>32807.777777777781</v>
      </c>
      <c r="H663" s="112">
        <v>165</v>
      </c>
      <c r="I663" s="68">
        <v>4.583333333333333</v>
      </c>
      <c r="J663" s="68">
        <v>0.21818181818181817</v>
      </c>
      <c r="K663" s="67">
        <v>7158.060606060606</v>
      </c>
      <c r="M663" s="20" t="s">
        <v>680</v>
      </c>
      <c r="N663" s="21" t="s">
        <v>1856</v>
      </c>
      <c r="O663" s="26">
        <v>893150</v>
      </c>
      <c r="P663" s="26">
        <v>28</v>
      </c>
      <c r="Q663" s="67">
        <v>31898.214285714286</v>
      </c>
      <c r="R663" s="69">
        <v>4.1791044776119404E-2</v>
      </c>
    </row>
    <row r="664" spans="2:18" x14ac:dyDescent="0.2">
      <c r="B664" s="20" t="s">
        <v>661</v>
      </c>
      <c r="C664" s="21" t="s">
        <v>1215</v>
      </c>
      <c r="D664" s="21" t="s">
        <v>2188</v>
      </c>
      <c r="E664" s="26">
        <v>604825</v>
      </c>
      <c r="F664" s="26">
        <v>45</v>
      </c>
      <c r="G664" s="26">
        <v>13440.555555555555</v>
      </c>
      <c r="H664" s="112">
        <v>165</v>
      </c>
      <c r="I664" s="68">
        <v>3.6666666666666665</v>
      </c>
      <c r="J664" s="68">
        <v>0.27272727272727271</v>
      </c>
      <c r="K664" s="67">
        <v>3665.6060606060605</v>
      </c>
      <c r="M664" s="20" t="s">
        <v>681</v>
      </c>
      <c r="N664" s="21" t="s">
        <v>1857</v>
      </c>
      <c r="O664" s="26">
        <v>16250</v>
      </c>
      <c r="P664" s="26">
        <v>3</v>
      </c>
      <c r="Q664" s="67">
        <v>5416.666666666667</v>
      </c>
      <c r="R664" s="69">
        <v>1.0169491525423728E-2</v>
      </c>
    </row>
    <row r="665" spans="2:18" x14ac:dyDescent="0.2">
      <c r="B665" s="20" t="s">
        <v>662</v>
      </c>
      <c r="C665" s="21" t="s">
        <v>1216</v>
      </c>
      <c r="D665" s="21" t="s">
        <v>2188</v>
      </c>
      <c r="E665" s="26">
        <v>1484525</v>
      </c>
      <c r="F665" s="26">
        <v>80</v>
      </c>
      <c r="G665" s="26">
        <v>18556.5625</v>
      </c>
      <c r="H665" s="112">
        <v>290</v>
      </c>
      <c r="I665" s="68">
        <v>3.625</v>
      </c>
      <c r="J665" s="68">
        <v>0.27586206896551724</v>
      </c>
      <c r="K665" s="67">
        <v>5119.0517241379312</v>
      </c>
      <c r="M665" s="20" t="s">
        <v>682</v>
      </c>
      <c r="N665" s="21" t="s">
        <v>1858</v>
      </c>
      <c r="O665" s="26">
        <v>324300</v>
      </c>
      <c r="P665" s="26">
        <v>36</v>
      </c>
      <c r="Q665" s="67">
        <v>9008.3333333333339</v>
      </c>
      <c r="R665" s="69">
        <v>0.11612903225806452</v>
      </c>
    </row>
    <row r="666" spans="2:18" x14ac:dyDescent="0.2">
      <c r="B666" s="20" t="s">
        <v>663</v>
      </c>
      <c r="C666" s="21" t="s">
        <v>1217</v>
      </c>
      <c r="D666" s="21" t="s">
        <v>2188</v>
      </c>
      <c r="E666" s="26">
        <v>4458755</v>
      </c>
      <c r="F666" s="26">
        <v>113</v>
      </c>
      <c r="G666" s="26">
        <v>39458.008849557526</v>
      </c>
      <c r="H666" s="112">
        <v>185</v>
      </c>
      <c r="I666" s="68">
        <v>1.6371681415929205</v>
      </c>
      <c r="J666" s="68">
        <v>0.61081081081081079</v>
      </c>
      <c r="K666" s="67">
        <v>24101.37837837838</v>
      </c>
      <c r="M666" s="20" t="s">
        <v>683</v>
      </c>
      <c r="N666" s="21" t="s">
        <v>1859</v>
      </c>
      <c r="O666" s="26">
        <v>29475</v>
      </c>
      <c r="P666" s="26">
        <v>3</v>
      </c>
      <c r="Q666" s="67">
        <v>9825</v>
      </c>
      <c r="R666" s="69">
        <v>1.8181818181818181E-2</v>
      </c>
    </row>
    <row r="667" spans="2:18" x14ac:dyDescent="0.2">
      <c r="B667" s="20" t="s">
        <v>664</v>
      </c>
      <c r="C667" s="21" t="s">
        <v>1218</v>
      </c>
      <c r="D667" s="21" t="s">
        <v>2188</v>
      </c>
      <c r="E667" s="26">
        <v>2823770</v>
      </c>
      <c r="F667" s="26">
        <v>171</v>
      </c>
      <c r="G667" s="26">
        <v>16513.274853801169</v>
      </c>
      <c r="H667" s="112">
        <v>360</v>
      </c>
      <c r="I667" s="68">
        <v>2.1052631578947367</v>
      </c>
      <c r="J667" s="68">
        <v>0.47499999999999998</v>
      </c>
      <c r="K667" s="67">
        <v>7843.8055555555557</v>
      </c>
      <c r="M667" s="20" t="s">
        <v>684</v>
      </c>
      <c r="N667" s="21" t="s">
        <v>1860</v>
      </c>
      <c r="O667" s="26">
        <v>1074500</v>
      </c>
      <c r="P667" s="26">
        <v>31</v>
      </c>
      <c r="Q667" s="67">
        <v>34661.290322580644</v>
      </c>
      <c r="R667" s="69">
        <v>6.9662921348314602E-2</v>
      </c>
    </row>
    <row r="668" spans="2:18" x14ac:dyDescent="0.2">
      <c r="B668" s="20" t="s">
        <v>665</v>
      </c>
      <c r="C668" s="21" t="s">
        <v>1841</v>
      </c>
      <c r="D668" s="21" t="s">
        <v>2208</v>
      </c>
      <c r="E668" s="26">
        <v>14548095</v>
      </c>
      <c r="F668" s="26">
        <v>275</v>
      </c>
      <c r="G668" s="26">
        <v>52902.163636363635</v>
      </c>
      <c r="H668" s="112">
        <v>700</v>
      </c>
      <c r="I668" s="68">
        <v>2.5454545454545454</v>
      </c>
      <c r="J668" s="68">
        <v>0.39285714285714285</v>
      </c>
      <c r="K668" s="67">
        <v>20782.992857142857</v>
      </c>
      <c r="M668" s="20" t="s">
        <v>685</v>
      </c>
      <c r="N668" s="21" t="s">
        <v>1861</v>
      </c>
      <c r="O668" s="26">
        <v>23250</v>
      </c>
      <c r="P668" s="26">
        <v>1</v>
      </c>
      <c r="Q668" s="67">
        <v>23250</v>
      </c>
      <c r="R668" s="69">
        <v>3.7037037037037038E-3</v>
      </c>
    </row>
    <row r="669" spans="2:18" x14ac:dyDescent="0.2">
      <c r="B669" s="20" t="s">
        <v>666</v>
      </c>
      <c r="C669" s="21" t="s">
        <v>1842</v>
      </c>
      <c r="D669" s="21" t="s">
        <v>2208</v>
      </c>
      <c r="E669" s="26">
        <v>7251095</v>
      </c>
      <c r="F669" s="26">
        <v>105</v>
      </c>
      <c r="G669" s="26">
        <v>69058.047619047618</v>
      </c>
      <c r="H669" s="112">
        <v>465</v>
      </c>
      <c r="I669" s="68">
        <v>4.4285714285714288</v>
      </c>
      <c r="J669" s="68">
        <v>0.22580645161290322</v>
      </c>
      <c r="K669" s="67">
        <v>15593.752688172042</v>
      </c>
      <c r="M669" s="20" t="s">
        <v>686</v>
      </c>
      <c r="N669" s="21" t="s">
        <v>1862</v>
      </c>
      <c r="O669" s="26">
        <v>1815087</v>
      </c>
      <c r="P669" s="26">
        <v>79</v>
      </c>
      <c r="Q669" s="67">
        <v>22975.784810126581</v>
      </c>
      <c r="R669" s="69">
        <v>0.1253968253968254</v>
      </c>
    </row>
    <row r="670" spans="2:18" x14ac:dyDescent="0.2">
      <c r="B670" s="20" t="s">
        <v>667</v>
      </c>
      <c r="C670" s="21" t="s">
        <v>1843</v>
      </c>
      <c r="D670" s="21" t="s">
        <v>2208</v>
      </c>
      <c r="E670" s="26">
        <v>21687880</v>
      </c>
      <c r="F670" s="26">
        <v>340</v>
      </c>
      <c r="G670" s="26">
        <v>63787.882352941175</v>
      </c>
      <c r="H670" s="112">
        <v>725</v>
      </c>
      <c r="I670" s="68">
        <v>2.1323529411764706</v>
      </c>
      <c r="J670" s="68">
        <v>0.4689655172413793</v>
      </c>
      <c r="K670" s="67">
        <v>29914.317241379311</v>
      </c>
      <c r="M670" s="20" t="s">
        <v>687</v>
      </c>
      <c r="N670" s="21" t="s">
        <v>1863</v>
      </c>
      <c r="O670" s="26">
        <v>810690</v>
      </c>
      <c r="P670" s="26">
        <v>72</v>
      </c>
      <c r="Q670" s="67">
        <v>11259.583333333334</v>
      </c>
      <c r="R670" s="69">
        <v>0.12631578947368421</v>
      </c>
    </row>
    <row r="671" spans="2:18" x14ac:dyDescent="0.2">
      <c r="B671" s="20" t="s">
        <v>668</v>
      </c>
      <c r="C671" s="21" t="s">
        <v>1844</v>
      </c>
      <c r="D671" s="21" t="s">
        <v>2208</v>
      </c>
      <c r="E671" s="26">
        <v>37409280</v>
      </c>
      <c r="F671" s="26">
        <v>420</v>
      </c>
      <c r="G671" s="26">
        <v>89069.71428571429</v>
      </c>
      <c r="H671" s="112">
        <v>990</v>
      </c>
      <c r="I671" s="68">
        <v>2.3571428571428572</v>
      </c>
      <c r="J671" s="68">
        <v>0.42424242424242425</v>
      </c>
      <c r="K671" s="67">
        <v>37787.151515151512</v>
      </c>
      <c r="M671" s="20" t="s">
        <v>688</v>
      </c>
      <c r="N671" s="21" t="s">
        <v>1864</v>
      </c>
      <c r="O671" s="26">
        <v>211115</v>
      </c>
      <c r="P671" s="26">
        <v>31</v>
      </c>
      <c r="Q671" s="67">
        <v>6810.1612903225805</v>
      </c>
      <c r="R671" s="69">
        <v>7.5609756097560973E-2</v>
      </c>
    </row>
    <row r="672" spans="2:18" x14ac:dyDescent="0.2">
      <c r="B672" s="20" t="s">
        <v>669</v>
      </c>
      <c r="C672" s="21" t="s">
        <v>1845</v>
      </c>
      <c r="D672" s="21" t="s">
        <v>2208</v>
      </c>
      <c r="E672" s="26">
        <v>17530020</v>
      </c>
      <c r="F672" s="26">
        <v>237</v>
      </c>
      <c r="G672" s="26">
        <v>73966.329113924046</v>
      </c>
      <c r="H672" s="112">
        <v>570</v>
      </c>
      <c r="I672" s="68">
        <v>2.4050632911392404</v>
      </c>
      <c r="J672" s="68">
        <v>0.41578947368421054</v>
      </c>
      <c r="K672" s="67">
        <v>30754.42105263158</v>
      </c>
      <c r="M672" s="20" t="s">
        <v>689</v>
      </c>
      <c r="N672" s="21" t="s">
        <v>1865</v>
      </c>
      <c r="O672" s="26">
        <v>348200</v>
      </c>
      <c r="P672" s="26">
        <v>20</v>
      </c>
      <c r="Q672" s="67">
        <v>17410</v>
      </c>
      <c r="R672" s="69">
        <v>6.8965517241379309E-2</v>
      </c>
    </row>
    <row r="673" spans="2:18" x14ac:dyDescent="0.2">
      <c r="B673" s="20" t="s">
        <v>670</v>
      </c>
      <c r="C673" s="21" t="s">
        <v>1846</v>
      </c>
      <c r="D673" s="21" t="s">
        <v>2208</v>
      </c>
      <c r="E673" s="26">
        <v>4038790</v>
      </c>
      <c r="F673" s="26">
        <v>279</v>
      </c>
      <c r="G673" s="26">
        <v>14475.94982078853</v>
      </c>
      <c r="H673" s="112">
        <v>635</v>
      </c>
      <c r="I673" s="68">
        <v>2.2759856630824373</v>
      </c>
      <c r="J673" s="68">
        <v>0.43937007874015749</v>
      </c>
      <c r="K673" s="67">
        <v>6360.2992125984256</v>
      </c>
      <c r="M673" s="20" t="s">
        <v>690</v>
      </c>
      <c r="N673" s="21" t="s">
        <v>1222</v>
      </c>
      <c r="O673" s="26">
        <v>101950</v>
      </c>
      <c r="P673" s="26">
        <v>23</v>
      </c>
      <c r="Q673" s="67">
        <v>4432.608695652174</v>
      </c>
      <c r="R673" s="69">
        <v>7.5409836065573776E-2</v>
      </c>
    </row>
    <row r="674" spans="2:18" x14ac:dyDescent="0.2">
      <c r="B674" s="20" t="s">
        <v>671</v>
      </c>
      <c r="C674" s="21" t="s">
        <v>1847</v>
      </c>
      <c r="D674" s="21" t="s">
        <v>2208</v>
      </c>
      <c r="E674" s="26">
        <v>2414585</v>
      </c>
      <c r="F674" s="26">
        <v>112</v>
      </c>
      <c r="G674" s="26">
        <v>21558.794642857141</v>
      </c>
      <c r="H674" s="112">
        <v>285</v>
      </c>
      <c r="I674" s="68">
        <v>2.5446428571428572</v>
      </c>
      <c r="J674" s="68">
        <v>0.39298245614035088</v>
      </c>
      <c r="K674" s="67">
        <v>8472.2280701754389</v>
      </c>
      <c r="M674" s="20" t="s">
        <v>691</v>
      </c>
      <c r="N674" s="21" t="s">
        <v>1223</v>
      </c>
      <c r="O674" s="26">
        <v>100075</v>
      </c>
      <c r="P674" s="26">
        <v>8</v>
      </c>
      <c r="Q674" s="67">
        <v>12509.375</v>
      </c>
      <c r="R674" s="69">
        <v>4.4444444444444446E-2</v>
      </c>
    </row>
    <row r="675" spans="2:18" x14ac:dyDescent="0.2">
      <c r="B675" s="20" t="s">
        <v>672</v>
      </c>
      <c r="C675" s="21" t="s">
        <v>1848</v>
      </c>
      <c r="D675" s="21" t="s">
        <v>2208</v>
      </c>
      <c r="E675" s="26">
        <v>3408725</v>
      </c>
      <c r="F675" s="26">
        <v>143</v>
      </c>
      <c r="G675" s="26">
        <v>23837.237762237761</v>
      </c>
      <c r="H675" s="112">
        <v>555</v>
      </c>
      <c r="I675" s="68">
        <v>3.8811188811188813</v>
      </c>
      <c r="J675" s="68">
        <v>0.25765765765765763</v>
      </c>
      <c r="K675" s="67">
        <v>6141.8468468468473</v>
      </c>
      <c r="M675" s="20" t="s">
        <v>692</v>
      </c>
      <c r="N675" s="21" t="s">
        <v>1224</v>
      </c>
      <c r="O675" s="26">
        <v>118550</v>
      </c>
      <c r="P675" s="26">
        <v>7</v>
      </c>
      <c r="Q675" s="67">
        <v>16935.714285714286</v>
      </c>
      <c r="R675" s="69">
        <v>3.1818181818181815E-2</v>
      </c>
    </row>
    <row r="676" spans="2:18" x14ac:dyDescent="0.2">
      <c r="B676" s="20" t="s">
        <v>673</v>
      </c>
      <c r="C676" s="21" t="s">
        <v>1849</v>
      </c>
      <c r="D676" s="21" t="s">
        <v>2208</v>
      </c>
      <c r="E676" s="26">
        <v>25228605</v>
      </c>
      <c r="F676" s="26">
        <v>524</v>
      </c>
      <c r="G676" s="26">
        <v>48146.192748091606</v>
      </c>
      <c r="H676" s="112">
        <v>1075</v>
      </c>
      <c r="I676" s="68">
        <v>2.0515267175572518</v>
      </c>
      <c r="J676" s="68">
        <v>0.48744186046511628</v>
      </c>
      <c r="K676" s="67">
        <v>23468.46976744186</v>
      </c>
      <c r="M676" s="20" t="s">
        <v>693</v>
      </c>
      <c r="N676" s="21" t="s">
        <v>1225</v>
      </c>
      <c r="O676" s="26">
        <v>207975</v>
      </c>
      <c r="P676" s="26">
        <v>11</v>
      </c>
      <c r="Q676" s="67">
        <v>18906.81818181818</v>
      </c>
      <c r="R676" s="69">
        <v>3.0136986301369864E-2</v>
      </c>
    </row>
    <row r="677" spans="2:18" x14ac:dyDescent="0.2">
      <c r="B677" s="20" t="s">
        <v>674</v>
      </c>
      <c r="C677" s="21" t="s">
        <v>1850</v>
      </c>
      <c r="D677" s="21" t="s">
        <v>2208</v>
      </c>
      <c r="E677" s="26">
        <v>1902590</v>
      </c>
      <c r="F677" s="26">
        <v>67</v>
      </c>
      <c r="G677" s="26">
        <v>28396.86567164179</v>
      </c>
      <c r="H677" s="112">
        <v>480</v>
      </c>
      <c r="I677" s="68">
        <v>7.1641791044776122</v>
      </c>
      <c r="J677" s="68">
        <v>0.13958333333333334</v>
      </c>
      <c r="K677" s="67">
        <v>3963.7291666666665</v>
      </c>
      <c r="M677" s="20" t="s">
        <v>694</v>
      </c>
      <c r="N677" s="21" t="s">
        <v>1226</v>
      </c>
      <c r="O677" s="26">
        <v>2700</v>
      </c>
      <c r="P677" s="26">
        <v>1</v>
      </c>
      <c r="Q677" s="67">
        <v>2700</v>
      </c>
      <c r="R677" s="69">
        <v>6.8965517241379309E-3</v>
      </c>
    </row>
    <row r="678" spans="2:18" x14ac:dyDescent="0.2">
      <c r="B678" s="20" t="s">
        <v>675</v>
      </c>
      <c r="C678" s="21" t="s">
        <v>1851</v>
      </c>
      <c r="D678" s="21" t="s">
        <v>2208</v>
      </c>
      <c r="E678" s="26">
        <v>2653435</v>
      </c>
      <c r="F678" s="26">
        <v>85</v>
      </c>
      <c r="G678" s="26">
        <v>31216.882352941175</v>
      </c>
      <c r="H678" s="112">
        <v>430</v>
      </c>
      <c r="I678" s="68">
        <v>5.0588235294117645</v>
      </c>
      <c r="J678" s="68">
        <v>0.19767441860465115</v>
      </c>
      <c r="K678" s="67">
        <v>6170.7790697674418</v>
      </c>
      <c r="M678" s="20" t="s">
        <v>695</v>
      </c>
      <c r="N678" s="21" t="s">
        <v>1227</v>
      </c>
      <c r="O678" s="26">
        <v>28550</v>
      </c>
      <c r="P678" s="26">
        <v>3</v>
      </c>
      <c r="Q678" s="67">
        <v>9516.6666666666661</v>
      </c>
      <c r="R678" s="69">
        <v>1.090909090909091E-2</v>
      </c>
    </row>
    <row r="679" spans="2:18" x14ac:dyDescent="0.2">
      <c r="B679" s="20" t="s">
        <v>676</v>
      </c>
      <c r="C679" s="21" t="s">
        <v>1852</v>
      </c>
      <c r="D679" s="21" t="s">
        <v>2208</v>
      </c>
      <c r="E679" s="26">
        <v>5805735</v>
      </c>
      <c r="F679" s="26">
        <v>168</v>
      </c>
      <c r="G679" s="26">
        <v>34557.946428571428</v>
      </c>
      <c r="H679" s="112">
        <v>565</v>
      </c>
      <c r="I679" s="68">
        <v>3.3630952380952381</v>
      </c>
      <c r="J679" s="68">
        <v>0.29734513274336283</v>
      </c>
      <c r="K679" s="67">
        <v>10275.637168141593</v>
      </c>
      <c r="M679" s="20" t="s">
        <v>696</v>
      </c>
      <c r="N679" s="21" t="s">
        <v>1228</v>
      </c>
      <c r="O679" s="26">
        <v>34700</v>
      </c>
      <c r="P679" s="26">
        <v>5</v>
      </c>
      <c r="Q679" s="67">
        <v>6940</v>
      </c>
      <c r="R679" s="69">
        <v>1.9607843137254902E-2</v>
      </c>
    </row>
    <row r="680" spans="2:18" x14ac:dyDescent="0.2">
      <c r="B680" s="20" t="s">
        <v>677</v>
      </c>
      <c r="C680" s="21" t="s">
        <v>1853</v>
      </c>
      <c r="D680" s="21" t="s">
        <v>2208</v>
      </c>
      <c r="E680" s="26">
        <v>3091500</v>
      </c>
      <c r="F680" s="26">
        <v>177</v>
      </c>
      <c r="G680" s="26">
        <v>17466.101694915254</v>
      </c>
      <c r="H680" s="112">
        <v>305</v>
      </c>
      <c r="I680" s="68">
        <v>1.7231638418079096</v>
      </c>
      <c r="J680" s="68">
        <v>0.58032786885245902</v>
      </c>
      <c r="K680" s="67">
        <v>10136.065573770491</v>
      </c>
      <c r="M680" s="20" t="s">
        <v>697</v>
      </c>
      <c r="N680" s="21" t="s">
        <v>1229</v>
      </c>
      <c r="O680" s="26">
        <v>1283950</v>
      </c>
      <c r="P680" s="26">
        <v>108</v>
      </c>
      <c r="Q680" s="67">
        <v>11888.425925925925</v>
      </c>
      <c r="R680" s="69">
        <v>0.21176470588235294</v>
      </c>
    </row>
    <row r="681" spans="2:18" x14ac:dyDescent="0.2">
      <c r="B681" s="20" t="s">
        <v>678</v>
      </c>
      <c r="C681" s="21" t="s">
        <v>1854</v>
      </c>
      <c r="D681" s="21" t="s">
        <v>2208</v>
      </c>
      <c r="E681" s="26">
        <v>334650</v>
      </c>
      <c r="F681" s="26">
        <v>26</v>
      </c>
      <c r="G681" s="26">
        <v>12871.153846153846</v>
      </c>
      <c r="H681" s="112">
        <v>180</v>
      </c>
      <c r="I681" s="68">
        <v>6.9230769230769234</v>
      </c>
      <c r="J681" s="68">
        <v>0.14444444444444443</v>
      </c>
      <c r="K681" s="67">
        <v>1859.1666666666667</v>
      </c>
      <c r="M681" s="20" t="s">
        <v>698</v>
      </c>
      <c r="N681" s="21" t="s">
        <v>1230</v>
      </c>
      <c r="O681" s="26">
        <v>397150</v>
      </c>
      <c r="P681" s="26">
        <v>15</v>
      </c>
      <c r="Q681" s="67">
        <v>26476.666666666668</v>
      </c>
      <c r="R681" s="69">
        <v>6.1224489795918366E-2</v>
      </c>
    </row>
    <row r="682" spans="2:18" x14ac:dyDescent="0.2">
      <c r="B682" s="20" t="s">
        <v>679</v>
      </c>
      <c r="C682" s="21" t="s">
        <v>1855</v>
      </c>
      <c r="D682" s="21" t="s">
        <v>2208</v>
      </c>
      <c r="E682" s="26">
        <v>1330050</v>
      </c>
      <c r="F682" s="26">
        <v>65</v>
      </c>
      <c r="G682" s="26">
        <v>20462.307692307691</v>
      </c>
      <c r="H682" s="112">
        <v>480</v>
      </c>
      <c r="I682" s="68">
        <v>7.384615384615385</v>
      </c>
      <c r="J682" s="68">
        <v>0.13541666666666666</v>
      </c>
      <c r="K682" s="67">
        <v>2770.9375</v>
      </c>
      <c r="M682" s="20" t="s">
        <v>699</v>
      </c>
      <c r="N682" s="21" t="s">
        <v>1231</v>
      </c>
      <c r="O682" s="26">
        <v>152100</v>
      </c>
      <c r="P682" s="26">
        <v>7</v>
      </c>
      <c r="Q682" s="67">
        <v>21728.571428571428</v>
      </c>
      <c r="R682" s="69">
        <v>1.8666666666666668E-2</v>
      </c>
    </row>
    <row r="683" spans="2:18" x14ac:dyDescent="0.2">
      <c r="B683" s="20" t="s">
        <v>680</v>
      </c>
      <c r="C683" s="21" t="s">
        <v>1856</v>
      </c>
      <c r="D683" s="21" t="s">
        <v>2208</v>
      </c>
      <c r="E683" s="26">
        <v>6685320</v>
      </c>
      <c r="F683" s="26">
        <v>253</v>
      </c>
      <c r="G683" s="26">
        <v>26424.18972332016</v>
      </c>
      <c r="H683" s="112">
        <v>670</v>
      </c>
      <c r="I683" s="68">
        <v>2.6482213438735176</v>
      </c>
      <c r="J683" s="68">
        <v>0.37761194029850748</v>
      </c>
      <c r="K683" s="67">
        <v>9978.0895522388055</v>
      </c>
      <c r="M683" s="20" t="s">
        <v>700</v>
      </c>
      <c r="N683" s="21" t="s">
        <v>1232</v>
      </c>
      <c r="O683" s="26">
        <v>11050</v>
      </c>
      <c r="P683" s="26">
        <v>2</v>
      </c>
      <c r="Q683" s="67">
        <v>5525</v>
      </c>
      <c r="R683" s="69">
        <v>1.0810810810810811E-2</v>
      </c>
    </row>
    <row r="684" spans="2:18" x14ac:dyDescent="0.2">
      <c r="B684" s="20" t="s">
        <v>681</v>
      </c>
      <c r="C684" s="21" t="s">
        <v>1857</v>
      </c>
      <c r="D684" s="21" t="s">
        <v>2208</v>
      </c>
      <c r="E684" s="26">
        <v>1838275</v>
      </c>
      <c r="F684" s="26">
        <v>102</v>
      </c>
      <c r="G684" s="26">
        <v>18022.303921568626</v>
      </c>
      <c r="H684" s="112">
        <v>295</v>
      </c>
      <c r="I684" s="68">
        <v>2.892156862745098</v>
      </c>
      <c r="J684" s="68">
        <v>0.34576271186440677</v>
      </c>
      <c r="K684" s="67">
        <v>6231.4406779661012</v>
      </c>
      <c r="M684" s="20" t="s">
        <v>701</v>
      </c>
      <c r="N684" s="21" t="s">
        <v>1233</v>
      </c>
      <c r="O684" s="26">
        <v>9203415</v>
      </c>
      <c r="P684" s="26">
        <v>235</v>
      </c>
      <c r="Q684" s="67">
        <v>39163.468085106382</v>
      </c>
      <c r="R684" s="69">
        <v>0.10217391304347827</v>
      </c>
    </row>
    <row r="685" spans="2:18" x14ac:dyDescent="0.2">
      <c r="B685" s="20" t="s">
        <v>682</v>
      </c>
      <c r="C685" s="21" t="s">
        <v>1858</v>
      </c>
      <c r="D685" s="21" t="s">
        <v>2208</v>
      </c>
      <c r="E685" s="26">
        <v>6274480</v>
      </c>
      <c r="F685" s="26">
        <v>215</v>
      </c>
      <c r="G685" s="26">
        <v>29183.627906976744</v>
      </c>
      <c r="H685" s="112">
        <v>310</v>
      </c>
      <c r="I685" s="68">
        <v>1.441860465116279</v>
      </c>
      <c r="J685" s="68">
        <v>0.69354838709677424</v>
      </c>
      <c r="K685" s="67">
        <v>20240.258064516129</v>
      </c>
      <c r="M685" s="20" t="s">
        <v>702</v>
      </c>
      <c r="N685" s="21" t="s">
        <v>1234</v>
      </c>
      <c r="O685" s="26">
        <v>7135475</v>
      </c>
      <c r="P685" s="26">
        <v>156</v>
      </c>
      <c r="Q685" s="67">
        <v>45740.224358974359</v>
      </c>
      <c r="R685" s="69">
        <v>0.13991031390134528</v>
      </c>
    </row>
    <row r="686" spans="2:18" x14ac:dyDescent="0.2">
      <c r="B686" s="20" t="s">
        <v>683</v>
      </c>
      <c r="C686" s="21" t="s">
        <v>1859</v>
      </c>
      <c r="D686" s="21" t="s">
        <v>2208</v>
      </c>
      <c r="E686" s="26">
        <v>612225</v>
      </c>
      <c r="F686" s="26">
        <v>31</v>
      </c>
      <c r="G686" s="26">
        <v>19749.193548387098</v>
      </c>
      <c r="H686" s="112">
        <v>165</v>
      </c>
      <c r="I686" s="68">
        <v>5.32258064516129</v>
      </c>
      <c r="J686" s="68">
        <v>0.18787878787878787</v>
      </c>
      <c r="K686" s="67">
        <v>3710.4545454545455</v>
      </c>
      <c r="M686" s="20" t="s">
        <v>703</v>
      </c>
      <c r="N686" s="21" t="s">
        <v>1235</v>
      </c>
      <c r="O686" s="26">
        <v>147055</v>
      </c>
      <c r="P686" s="26">
        <v>22</v>
      </c>
      <c r="Q686" s="67">
        <v>6684.318181818182</v>
      </c>
      <c r="R686" s="69">
        <v>5.3012048192771083E-2</v>
      </c>
    </row>
    <row r="687" spans="2:18" x14ac:dyDescent="0.2">
      <c r="B687" s="20" t="s">
        <v>684</v>
      </c>
      <c r="C687" s="21" t="s">
        <v>1860</v>
      </c>
      <c r="D687" s="21" t="s">
        <v>2208</v>
      </c>
      <c r="E687" s="26">
        <v>12149220</v>
      </c>
      <c r="F687" s="26">
        <v>144</v>
      </c>
      <c r="G687" s="26">
        <v>84369.583333333328</v>
      </c>
      <c r="H687" s="112">
        <v>445</v>
      </c>
      <c r="I687" s="68">
        <v>3.0902777777777777</v>
      </c>
      <c r="J687" s="68">
        <v>0.32359550561797751</v>
      </c>
      <c r="K687" s="67">
        <v>27301.617977528091</v>
      </c>
      <c r="M687" s="20" t="s">
        <v>704</v>
      </c>
      <c r="N687" s="21" t="s">
        <v>1236</v>
      </c>
      <c r="O687" s="26">
        <v>16500</v>
      </c>
      <c r="P687" s="26">
        <v>1</v>
      </c>
      <c r="Q687" s="67">
        <v>16500</v>
      </c>
      <c r="R687" s="69">
        <v>5.0000000000000001E-3</v>
      </c>
    </row>
    <row r="688" spans="2:18" x14ac:dyDescent="0.2">
      <c r="B688" s="20" t="s">
        <v>685</v>
      </c>
      <c r="C688" s="21" t="s">
        <v>1861</v>
      </c>
      <c r="D688" s="21" t="s">
        <v>2208</v>
      </c>
      <c r="E688" s="26">
        <v>307450</v>
      </c>
      <c r="F688" s="26">
        <v>28</v>
      </c>
      <c r="G688" s="26">
        <v>10980.357142857143</v>
      </c>
      <c r="H688" s="112">
        <v>270</v>
      </c>
      <c r="I688" s="68">
        <v>9.6428571428571423</v>
      </c>
      <c r="J688" s="68">
        <v>0.1037037037037037</v>
      </c>
      <c r="K688" s="67">
        <v>1138.7037037037037</v>
      </c>
      <c r="M688" s="20" t="s">
        <v>705</v>
      </c>
      <c r="N688" s="21" t="s">
        <v>1237</v>
      </c>
      <c r="O688" s="26">
        <v>9200</v>
      </c>
      <c r="P688" s="26">
        <v>1</v>
      </c>
      <c r="Q688" s="67">
        <v>9200</v>
      </c>
      <c r="R688" s="69">
        <v>4.7619047619047623E-3</v>
      </c>
    </row>
    <row r="689" spans="2:18" x14ac:dyDescent="0.2">
      <c r="B689" s="20" t="s">
        <v>686</v>
      </c>
      <c r="C689" s="21" t="s">
        <v>1862</v>
      </c>
      <c r="D689" s="21" t="s">
        <v>2208</v>
      </c>
      <c r="E689" s="26">
        <v>14252262</v>
      </c>
      <c r="F689" s="26">
        <v>405</v>
      </c>
      <c r="G689" s="26">
        <v>35190.770370370374</v>
      </c>
      <c r="H689" s="112">
        <v>630</v>
      </c>
      <c r="I689" s="68">
        <v>1.5555555555555556</v>
      </c>
      <c r="J689" s="68">
        <v>0.6428571428571429</v>
      </c>
      <c r="K689" s="67">
        <v>22622.638095238097</v>
      </c>
      <c r="M689" s="20" t="s">
        <v>706</v>
      </c>
      <c r="N689" s="21" t="s">
        <v>1238</v>
      </c>
      <c r="O689" s="26">
        <v>89225</v>
      </c>
      <c r="P689" s="26">
        <v>6</v>
      </c>
      <c r="Q689" s="67">
        <v>14870.833333333334</v>
      </c>
      <c r="R689" s="69">
        <v>1.6901408450704224E-2</v>
      </c>
    </row>
    <row r="690" spans="2:18" x14ac:dyDescent="0.2">
      <c r="B690" s="20" t="s">
        <v>687</v>
      </c>
      <c r="C690" s="21" t="s">
        <v>1863</v>
      </c>
      <c r="D690" s="21" t="s">
        <v>2208</v>
      </c>
      <c r="E690" s="26">
        <v>6151335</v>
      </c>
      <c r="F690" s="26">
        <v>296</v>
      </c>
      <c r="G690" s="26">
        <v>20781.537162162163</v>
      </c>
      <c r="H690" s="112">
        <v>570</v>
      </c>
      <c r="I690" s="68">
        <v>1.9256756756756757</v>
      </c>
      <c r="J690" s="68">
        <v>0.51929824561403504</v>
      </c>
      <c r="K690" s="67">
        <v>10791.815789473685</v>
      </c>
      <c r="M690" s="20" t="s">
        <v>707</v>
      </c>
      <c r="N690" s="21" t="s">
        <v>1239</v>
      </c>
      <c r="O690" s="26">
        <v>609250</v>
      </c>
      <c r="P690" s="26">
        <v>81</v>
      </c>
      <c r="Q690" s="67">
        <v>7521.6049382716046</v>
      </c>
      <c r="R690" s="69">
        <v>0.14727272727272728</v>
      </c>
    </row>
    <row r="691" spans="2:18" x14ac:dyDescent="0.2">
      <c r="B691" s="20" t="s">
        <v>688</v>
      </c>
      <c r="C691" s="21" t="s">
        <v>1864</v>
      </c>
      <c r="D691" s="21" t="s">
        <v>2208</v>
      </c>
      <c r="E691" s="26">
        <v>2436665</v>
      </c>
      <c r="F691" s="26">
        <v>90</v>
      </c>
      <c r="G691" s="26">
        <v>27074.055555555555</v>
      </c>
      <c r="H691" s="112">
        <v>410</v>
      </c>
      <c r="I691" s="68">
        <v>4.5555555555555554</v>
      </c>
      <c r="J691" s="68">
        <v>0.21951219512195122</v>
      </c>
      <c r="K691" s="67">
        <v>5943.0853658536589</v>
      </c>
      <c r="M691" s="20" t="s">
        <v>708</v>
      </c>
      <c r="N691" s="21" t="s">
        <v>1240</v>
      </c>
      <c r="O691" s="26">
        <v>49350</v>
      </c>
      <c r="P691" s="26">
        <v>5</v>
      </c>
      <c r="Q691" s="67">
        <v>9870</v>
      </c>
      <c r="R691" s="69">
        <v>2.564102564102564E-2</v>
      </c>
    </row>
    <row r="692" spans="2:18" x14ac:dyDescent="0.2">
      <c r="B692" s="20" t="s">
        <v>689</v>
      </c>
      <c r="C692" s="21" t="s">
        <v>1865</v>
      </c>
      <c r="D692" s="21" t="s">
        <v>2208</v>
      </c>
      <c r="E692" s="26">
        <v>3229045</v>
      </c>
      <c r="F692" s="26">
        <v>127</v>
      </c>
      <c r="G692" s="26">
        <v>25425.551181102361</v>
      </c>
      <c r="H692" s="112">
        <v>290</v>
      </c>
      <c r="I692" s="68">
        <v>2.2834645669291338</v>
      </c>
      <c r="J692" s="68">
        <v>0.43793103448275861</v>
      </c>
      <c r="K692" s="67">
        <v>11134.637931034482</v>
      </c>
      <c r="M692" s="20" t="s">
        <v>709</v>
      </c>
      <c r="N692" s="21" t="s">
        <v>1241</v>
      </c>
      <c r="O692" s="26">
        <v>139150</v>
      </c>
      <c r="P692" s="26">
        <v>11</v>
      </c>
      <c r="Q692" s="67">
        <v>12650</v>
      </c>
      <c r="R692" s="69">
        <v>4.7826086956521741E-2</v>
      </c>
    </row>
    <row r="693" spans="2:18" x14ac:dyDescent="0.2">
      <c r="B693" s="20" t="s">
        <v>690</v>
      </c>
      <c r="C693" s="21" t="s">
        <v>1222</v>
      </c>
      <c r="D693" s="21" t="s">
        <v>2189</v>
      </c>
      <c r="E693" s="26">
        <v>2232375</v>
      </c>
      <c r="F693" s="26">
        <v>181</v>
      </c>
      <c r="G693" s="26">
        <v>12333.563535911602</v>
      </c>
      <c r="H693" s="112">
        <v>305</v>
      </c>
      <c r="I693" s="68">
        <v>1.6850828729281768</v>
      </c>
      <c r="J693" s="68">
        <v>0.59344262295081962</v>
      </c>
      <c r="K693" s="67">
        <v>7319.2622950819668</v>
      </c>
      <c r="M693" s="20" t="s">
        <v>710</v>
      </c>
      <c r="N693" s="21" t="s">
        <v>1242</v>
      </c>
      <c r="O693" s="26">
        <v>4100</v>
      </c>
      <c r="P693" s="26">
        <v>1</v>
      </c>
      <c r="Q693" s="67">
        <v>4100</v>
      </c>
      <c r="R693" s="69">
        <v>5.8823529411764705E-3</v>
      </c>
    </row>
    <row r="694" spans="2:18" x14ac:dyDescent="0.2">
      <c r="B694" s="20" t="s">
        <v>691</v>
      </c>
      <c r="C694" s="21" t="s">
        <v>1223</v>
      </c>
      <c r="D694" s="21" t="s">
        <v>2189</v>
      </c>
      <c r="E694" s="26">
        <v>2058975</v>
      </c>
      <c r="F694" s="26">
        <v>107</v>
      </c>
      <c r="G694" s="26">
        <v>19242.757009345794</v>
      </c>
      <c r="H694" s="112">
        <v>180</v>
      </c>
      <c r="I694" s="68">
        <v>1.6822429906542056</v>
      </c>
      <c r="J694" s="68">
        <v>0.59444444444444444</v>
      </c>
      <c r="K694" s="67">
        <v>11438.75</v>
      </c>
      <c r="M694" s="20" t="s">
        <v>711</v>
      </c>
      <c r="N694" s="21" t="s">
        <v>1243</v>
      </c>
      <c r="O694" s="26">
        <v>69750</v>
      </c>
      <c r="P694" s="26">
        <v>5</v>
      </c>
      <c r="Q694" s="67">
        <v>13950</v>
      </c>
      <c r="R694" s="69">
        <v>2.4390243902439025E-2</v>
      </c>
    </row>
    <row r="695" spans="2:18" x14ac:dyDescent="0.2">
      <c r="B695" s="20" t="s">
        <v>692</v>
      </c>
      <c r="C695" s="21" t="s">
        <v>1224</v>
      </c>
      <c r="D695" s="21" t="s">
        <v>2189</v>
      </c>
      <c r="E695" s="26">
        <v>2440550</v>
      </c>
      <c r="F695" s="26">
        <v>103</v>
      </c>
      <c r="G695" s="26">
        <v>23694.660194174758</v>
      </c>
      <c r="H695" s="112">
        <v>220</v>
      </c>
      <c r="I695" s="68">
        <v>2.1359223300970873</v>
      </c>
      <c r="J695" s="68">
        <v>0.4681818181818182</v>
      </c>
      <c r="K695" s="67">
        <v>11093.40909090909</v>
      </c>
      <c r="M695" s="20" t="s">
        <v>712</v>
      </c>
      <c r="N695" s="21" t="s">
        <v>1244</v>
      </c>
      <c r="O695" s="26">
        <v>108350</v>
      </c>
      <c r="P695" s="26">
        <v>3</v>
      </c>
      <c r="Q695" s="67">
        <v>36116.666666666664</v>
      </c>
      <c r="R695" s="69">
        <v>1.4634146341463415E-2</v>
      </c>
    </row>
    <row r="696" spans="2:18" x14ac:dyDescent="0.2">
      <c r="B696" s="20" t="s">
        <v>693</v>
      </c>
      <c r="C696" s="21" t="s">
        <v>1225</v>
      </c>
      <c r="D696" s="21" t="s">
        <v>2189</v>
      </c>
      <c r="E696" s="26">
        <v>4111575</v>
      </c>
      <c r="F696" s="26">
        <v>262</v>
      </c>
      <c r="G696" s="26">
        <v>15693.034351145037</v>
      </c>
      <c r="H696" s="112">
        <v>365</v>
      </c>
      <c r="I696" s="68">
        <v>1.3931297709923665</v>
      </c>
      <c r="J696" s="68">
        <v>0.71780821917808224</v>
      </c>
      <c r="K696" s="67">
        <v>11264.589041095891</v>
      </c>
      <c r="M696" s="20" t="s">
        <v>713</v>
      </c>
      <c r="N696" s="21" t="s">
        <v>1245</v>
      </c>
      <c r="O696" s="26">
        <v>257950</v>
      </c>
      <c r="P696" s="26">
        <v>10</v>
      </c>
      <c r="Q696" s="67">
        <v>25795</v>
      </c>
      <c r="R696" s="69">
        <v>4.5454545454545456E-2</v>
      </c>
    </row>
    <row r="697" spans="2:18" x14ac:dyDescent="0.2">
      <c r="B697" s="20" t="s">
        <v>694</v>
      </c>
      <c r="C697" s="21" t="s">
        <v>1226</v>
      </c>
      <c r="D697" s="21" t="s">
        <v>2189</v>
      </c>
      <c r="E697" s="26">
        <v>904280</v>
      </c>
      <c r="F697" s="26">
        <v>53</v>
      </c>
      <c r="G697" s="26">
        <v>17061.886792452831</v>
      </c>
      <c r="H697" s="112">
        <v>145</v>
      </c>
      <c r="I697" s="68">
        <v>2.7358490566037736</v>
      </c>
      <c r="J697" s="68">
        <v>0.36551724137931035</v>
      </c>
      <c r="K697" s="67">
        <v>6236.4137931034484</v>
      </c>
      <c r="M697" s="20" t="s">
        <v>714</v>
      </c>
      <c r="N697" s="21" t="s">
        <v>1246</v>
      </c>
      <c r="O697" s="26">
        <v>38500</v>
      </c>
      <c r="P697" s="26">
        <v>2</v>
      </c>
      <c r="Q697" s="67">
        <v>19250</v>
      </c>
      <c r="R697" s="69">
        <v>8.5106382978723406E-3</v>
      </c>
    </row>
    <row r="698" spans="2:18" x14ac:dyDescent="0.2">
      <c r="B698" s="20" t="s">
        <v>695</v>
      </c>
      <c r="C698" s="21" t="s">
        <v>1227</v>
      </c>
      <c r="D698" s="21" t="s">
        <v>2189</v>
      </c>
      <c r="E698" s="26">
        <v>1309000</v>
      </c>
      <c r="F698" s="26">
        <v>78</v>
      </c>
      <c r="G698" s="26">
        <v>16782.051282051281</v>
      </c>
      <c r="H698" s="112">
        <v>275</v>
      </c>
      <c r="I698" s="68">
        <v>3.5256410256410255</v>
      </c>
      <c r="J698" s="68">
        <v>0.28363636363636363</v>
      </c>
      <c r="K698" s="67">
        <v>4760</v>
      </c>
      <c r="M698" s="20" t="s">
        <v>715</v>
      </c>
      <c r="N698" s="21" t="s">
        <v>1247</v>
      </c>
      <c r="O698" s="26">
        <v>474400</v>
      </c>
      <c r="P698" s="26">
        <v>15</v>
      </c>
      <c r="Q698" s="67">
        <v>31626.666666666668</v>
      </c>
      <c r="R698" s="69">
        <v>6.6666666666666666E-2</v>
      </c>
    </row>
    <row r="699" spans="2:18" x14ac:dyDescent="0.2">
      <c r="B699" s="20" t="s">
        <v>696</v>
      </c>
      <c r="C699" s="21" t="s">
        <v>1228</v>
      </c>
      <c r="D699" s="21" t="s">
        <v>2189</v>
      </c>
      <c r="E699" s="26">
        <v>3003625</v>
      </c>
      <c r="F699" s="26">
        <v>174</v>
      </c>
      <c r="G699" s="26">
        <v>17262.212643678162</v>
      </c>
      <c r="H699" s="112">
        <v>255</v>
      </c>
      <c r="I699" s="68">
        <v>1.4655172413793103</v>
      </c>
      <c r="J699" s="68">
        <v>0.68235294117647061</v>
      </c>
      <c r="K699" s="67">
        <v>11778.921568627451</v>
      </c>
      <c r="M699" s="20" t="s">
        <v>716</v>
      </c>
      <c r="N699" s="21" t="s">
        <v>1248</v>
      </c>
      <c r="O699" s="26">
        <v>204700</v>
      </c>
      <c r="P699" s="26">
        <v>3</v>
      </c>
      <c r="Q699" s="67">
        <v>68233.333333333328</v>
      </c>
      <c r="R699" s="69">
        <v>1.2244897959183673E-2</v>
      </c>
    </row>
    <row r="700" spans="2:18" x14ac:dyDescent="0.2">
      <c r="B700" s="20" t="s">
        <v>697</v>
      </c>
      <c r="C700" s="21" t="s">
        <v>1229</v>
      </c>
      <c r="D700" s="21" t="s">
        <v>2189</v>
      </c>
      <c r="E700" s="26">
        <v>7146060</v>
      </c>
      <c r="F700" s="26">
        <v>431</v>
      </c>
      <c r="G700" s="26">
        <v>16580.18561484919</v>
      </c>
      <c r="H700" s="112">
        <v>510</v>
      </c>
      <c r="I700" s="68">
        <v>1.1832946635730859</v>
      </c>
      <c r="J700" s="68">
        <v>0.84509803921568627</v>
      </c>
      <c r="K700" s="67">
        <v>14011.882352941177</v>
      </c>
      <c r="M700" s="20" t="s">
        <v>717</v>
      </c>
      <c r="N700" s="21" t="s">
        <v>1249</v>
      </c>
      <c r="O700" s="26">
        <v>359150</v>
      </c>
      <c r="P700" s="26">
        <v>15</v>
      </c>
      <c r="Q700" s="67">
        <v>23943.333333333332</v>
      </c>
      <c r="R700" s="69">
        <v>4.5454545454545456E-2</v>
      </c>
    </row>
    <row r="701" spans="2:18" x14ac:dyDescent="0.2">
      <c r="B701" s="20" t="s">
        <v>698</v>
      </c>
      <c r="C701" s="21" t="s">
        <v>1230</v>
      </c>
      <c r="D701" s="21" t="s">
        <v>2189</v>
      </c>
      <c r="E701" s="26">
        <v>3905575</v>
      </c>
      <c r="F701" s="26">
        <v>58</v>
      </c>
      <c r="G701" s="26">
        <v>67337.5</v>
      </c>
      <c r="H701" s="112">
        <v>245</v>
      </c>
      <c r="I701" s="68">
        <v>4.2241379310344831</v>
      </c>
      <c r="J701" s="68">
        <v>0.23673469387755103</v>
      </c>
      <c r="K701" s="67">
        <v>15941.122448979591</v>
      </c>
      <c r="M701" s="20" t="s">
        <v>718</v>
      </c>
      <c r="N701" s="21" t="s">
        <v>1250</v>
      </c>
      <c r="O701" s="26">
        <v>30550</v>
      </c>
      <c r="P701" s="26">
        <v>3</v>
      </c>
      <c r="Q701" s="67">
        <v>10183.333333333334</v>
      </c>
      <c r="R701" s="69">
        <v>1.6666666666666666E-2</v>
      </c>
    </row>
    <row r="702" spans="2:18" x14ac:dyDescent="0.2">
      <c r="B702" s="20" t="s">
        <v>699</v>
      </c>
      <c r="C702" s="21" t="s">
        <v>1231</v>
      </c>
      <c r="D702" s="21" t="s">
        <v>2189</v>
      </c>
      <c r="E702" s="26">
        <v>4182450</v>
      </c>
      <c r="F702" s="26">
        <v>177</v>
      </c>
      <c r="G702" s="26">
        <v>23629.661016949154</v>
      </c>
      <c r="H702" s="112">
        <v>375</v>
      </c>
      <c r="I702" s="68">
        <v>2.1186440677966103</v>
      </c>
      <c r="J702" s="68">
        <v>0.47199999999999998</v>
      </c>
      <c r="K702" s="67">
        <v>11153.2</v>
      </c>
      <c r="M702" s="20" t="s">
        <v>719</v>
      </c>
      <c r="N702" s="21" t="s">
        <v>1251</v>
      </c>
      <c r="O702" s="26">
        <v>425100</v>
      </c>
      <c r="P702" s="26">
        <v>20</v>
      </c>
      <c r="Q702" s="67">
        <v>21255</v>
      </c>
      <c r="R702" s="69">
        <v>5.9701492537313432E-2</v>
      </c>
    </row>
    <row r="703" spans="2:18" x14ac:dyDescent="0.2">
      <c r="B703" s="20" t="s">
        <v>700</v>
      </c>
      <c r="C703" s="21" t="s">
        <v>1232</v>
      </c>
      <c r="D703" s="21" t="s">
        <v>2189</v>
      </c>
      <c r="E703" s="26">
        <v>838370</v>
      </c>
      <c r="F703" s="26">
        <v>50</v>
      </c>
      <c r="G703" s="26">
        <v>16767.400000000001</v>
      </c>
      <c r="H703" s="112">
        <v>185</v>
      </c>
      <c r="I703" s="68">
        <v>3.7</v>
      </c>
      <c r="J703" s="68">
        <v>0.27027027027027029</v>
      </c>
      <c r="K703" s="67">
        <v>4531.72972972973</v>
      </c>
      <c r="M703" s="20" t="s">
        <v>720</v>
      </c>
      <c r="N703" s="21" t="s">
        <v>1252</v>
      </c>
      <c r="O703" s="26">
        <v>276850</v>
      </c>
      <c r="P703" s="26">
        <v>9</v>
      </c>
      <c r="Q703" s="67">
        <v>30761.111111111109</v>
      </c>
      <c r="R703" s="69">
        <v>3.5999999999999997E-2</v>
      </c>
    </row>
    <row r="704" spans="2:18" x14ac:dyDescent="0.2">
      <c r="B704" s="20" t="s">
        <v>701</v>
      </c>
      <c r="C704" s="21" t="s">
        <v>1233</v>
      </c>
      <c r="D704" s="21" t="s">
        <v>2189</v>
      </c>
      <c r="E704" s="26">
        <v>29154160</v>
      </c>
      <c r="F704" s="26">
        <v>668</v>
      </c>
      <c r="G704" s="26">
        <v>43643.952095808381</v>
      </c>
      <c r="H704" s="112">
        <v>2300</v>
      </c>
      <c r="I704" s="68">
        <v>3.44311377245509</v>
      </c>
      <c r="J704" s="68">
        <v>0.29043478260869565</v>
      </c>
      <c r="K704" s="67">
        <v>12675.721739130435</v>
      </c>
      <c r="M704" s="20" t="s">
        <v>721</v>
      </c>
      <c r="N704" s="21" t="s">
        <v>1253</v>
      </c>
      <c r="O704" s="26">
        <v>63950</v>
      </c>
      <c r="P704" s="26">
        <v>2</v>
      </c>
      <c r="Q704" s="67">
        <v>31975</v>
      </c>
      <c r="R704" s="69">
        <v>8.5106382978723406E-3</v>
      </c>
    </row>
    <row r="705" spans="2:18" x14ac:dyDescent="0.2">
      <c r="B705" s="20" t="s">
        <v>702</v>
      </c>
      <c r="C705" s="21" t="s">
        <v>1234</v>
      </c>
      <c r="D705" s="21" t="s">
        <v>2189</v>
      </c>
      <c r="E705" s="26">
        <v>127263875</v>
      </c>
      <c r="F705" s="26">
        <v>778</v>
      </c>
      <c r="G705" s="26">
        <v>163578.24550128536</v>
      </c>
      <c r="H705" s="112">
        <v>1115</v>
      </c>
      <c r="I705" s="68">
        <v>1.4331619537275064</v>
      </c>
      <c r="J705" s="68">
        <v>0.69775784753363224</v>
      </c>
      <c r="K705" s="67">
        <v>114138.00448430494</v>
      </c>
      <c r="M705" s="20" t="s">
        <v>722</v>
      </c>
      <c r="N705" s="21" t="s">
        <v>1254</v>
      </c>
      <c r="O705" s="26">
        <v>1499660</v>
      </c>
      <c r="P705" s="26">
        <v>11</v>
      </c>
      <c r="Q705" s="67">
        <v>136332.72727272726</v>
      </c>
      <c r="R705" s="69">
        <v>2.528735632183908E-2</v>
      </c>
    </row>
    <row r="706" spans="2:18" x14ac:dyDescent="0.2">
      <c r="B706" s="20" t="s">
        <v>703</v>
      </c>
      <c r="C706" s="21" t="s">
        <v>1235</v>
      </c>
      <c r="D706" s="21" t="s">
        <v>2189</v>
      </c>
      <c r="E706" s="26">
        <v>6804755</v>
      </c>
      <c r="F706" s="26">
        <v>326</v>
      </c>
      <c r="G706" s="26">
        <v>20873.481595092024</v>
      </c>
      <c r="H706" s="112">
        <v>415</v>
      </c>
      <c r="I706" s="68">
        <v>1.2730061349693251</v>
      </c>
      <c r="J706" s="68">
        <v>0.78554216867469884</v>
      </c>
      <c r="K706" s="67">
        <v>16397</v>
      </c>
      <c r="M706" s="20" t="s">
        <v>723</v>
      </c>
      <c r="N706" s="21" t="s">
        <v>1255</v>
      </c>
      <c r="O706" s="26">
        <v>2444250</v>
      </c>
      <c r="P706" s="26">
        <v>92</v>
      </c>
      <c r="Q706" s="67">
        <v>26567.934782608696</v>
      </c>
      <c r="R706" s="69">
        <v>0.15206611570247933</v>
      </c>
    </row>
    <row r="707" spans="2:18" x14ac:dyDescent="0.2">
      <c r="B707" s="20" t="s">
        <v>704</v>
      </c>
      <c r="C707" s="21" t="s">
        <v>1236</v>
      </c>
      <c r="D707" s="21" t="s">
        <v>2189</v>
      </c>
      <c r="E707" s="26">
        <v>205525</v>
      </c>
      <c r="F707" s="26">
        <v>24</v>
      </c>
      <c r="G707" s="26">
        <v>8563.5416666666661</v>
      </c>
      <c r="H707" s="112">
        <v>200</v>
      </c>
      <c r="I707" s="68">
        <v>8.3333333333333339</v>
      </c>
      <c r="J707" s="68">
        <v>0.12</v>
      </c>
      <c r="K707" s="67">
        <v>1027.625</v>
      </c>
      <c r="M707" s="20" t="s">
        <v>724</v>
      </c>
      <c r="N707" s="21" t="s">
        <v>1256</v>
      </c>
      <c r="O707" s="26">
        <v>3650000</v>
      </c>
      <c r="P707" s="26">
        <v>7</v>
      </c>
      <c r="Q707" s="67">
        <v>521428.57142857142</v>
      </c>
      <c r="R707" s="69">
        <v>2.3728813559322035E-2</v>
      </c>
    </row>
    <row r="708" spans="2:18" x14ac:dyDescent="0.2">
      <c r="B708" s="20" t="s">
        <v>705</v>
      </c>
      <c r="C708" s="21" t="s">
        <v>1237</v>
      </c>
      <c r="D708" s="21" t="s">
        <v>2189</v>
      </c>
      <c r="E708" s="26">
        <v>721450</v>
      </c>
      <c r="F708" s="26">
        <v>68</v>
      </c>
      <c r="G708" s="26">
        <v>10609.558823529413</v>
      </c>
      <c r="H708" s="112">
        <v>210</v>
      </c>
      <c r="I708" s="68">
        <v>3.0882352941176472</v>
      </c>
      <c r="J708" s="68">
        <v>0.32380952380952382</v>
      </c>
      <c r="K708" s="67">
        <v>3435.4761904761904</v>
      </c>
      <c r="M708" s="20" t="s">
        <v>725</v>
      </c>
      <c r="N708" s="21" t="s">
        <v>1257</v>
      </c>
      <c r="O708" s="26">
        <v>550750</v>
      </c>
      <c r="P708" s="26">
        <v>17</v>
      </c>
      <c r="Q708" s="67">
        <v>32397.058823529413</v>
      </c>
      <c r="R708" s="69">
        <v>5.2307692307692305E-2</v>
      </c>
    </row>
    <row r="709" spans="2:18" x14ac:dyDescent="0.2">
      <c r="B709" s="20" t="s">
        <v>706</v>
      </c>
      <c r="C709" s="21" t="s">
        <v>1238</v>
      </c>
      <c r="D709" s="21" t="s">
        <v>2189</v>
      </c>
      <c r="E709" s="26">
        <v>8748000</v>
      </c>
      <c r="F709" s="26">
        <v>275</v>
      </c>
      <c r="G709" s="26">
        <v>31810.909090909092</v>
      </c>
      <c r="H709" s="112">
        <v>355</v>
      </c>
      <c r="I709" s="68">
        <v>1.290909090909091</v>
      </c>
      <c r="J709" s="68">
        <v>0.77464788732394363</v>
      </c>
      <c r="K709" s="67">
        <v>24642.25352112676</v>
      </c>
      <c r="M709" s="20" t="s">
        <v>726</v>
      </c>
      <c r="N709" s="21" t="s">
        <v>1258</v>
      </c>
      <c r="O709" s="26">
        <v>1400825</v>
      </c>
      <c r="P709" s="26">
        <v>93</v>
      </c>
      <c r="Q709" s="67">
        <v>15062.634408602151</v>
      </c>
      <c r="R709" s="69">
        <v>0.10689655172413794</v>
      </c>
    </row>
    <row r="710" spans="2:18" x14ac:dyDescent="0.2">
      <c r="B710" s="20" t="s">
        <v>707</v>
      </c>
      <c r="C710" s="21" t="s">
        <v>1239</v>
      </c>
      <c r="D710" s="21" t="s">
        <v>2189</v>
      </c>
      <c r="E710" s="26">
        <v>14239750</v>
      </c>
      <c r="F710" s="26">
        <v>446</v>
      </c>
      <c r="G710" s="26">
        <v>31927.69058295964</v>
      </c>
      <c r="H710" s="112">
        <v>550</v>
      </c>
      <c r="I710" s="68">
        <v>1.2331838565022422</v>
      </c>
      <c r="J710" s="68">
        <v>0.81090909090909091</v>
      </c>
      <c r="K710" s="67">
        <v>25890.454545454544</v>
      </c>
      <c r="M710" s="20" t="s">
        <v>727</v>
      </c>
      <c r="N710" s="21" t="s">
        <v>1866</v>
      </c>
      <c r="O710" s="26">
        <v>332500</v>
      </c>
      <c r="P710" s="26">
        <v>28</v>
      </c>
      <c r="Q710" s="67">
        <v>11875</v>
      </c>
      <c r="R710" s="69">
        <v>4.148148148148148E-2</v>
      </c>
    </row>
    <row r="711" spans="2:18" x14ac:dyDescent="0.2">
      <c r="B711" s="20" t="s">
        <v>708</v>
      </c>
      <c r="C711" s="21" t="s">
        <v>1240</v>
      </c>
      <c r="D711" s="21" t="s">
        <v>2189</v>
      </c>
      <c r="E711" s="26">
        <v>4009400</v>
      </c>
      <c r="F711" s="26">
        <v>109</v>
      </c>
      <c r="G711" s="26">
        <v>36783.48623853211</v>
      </c>
      <c r="H711" s="112">
        <v>195</v>
      </c>
      <c r="I711" s="68">
        <v>1.7889908256880733</v>
      </c>
      <c r="J711" s="68">
        <v>0.55897435897435899</v>
      </c>
      <c r="K711" s="67">
        <v>20561.025641025641</v>
      </c>
      <c r="M711" s="20" t="s">
        <v>728</v>
      </c>
      <c r="N711" s="21" t="s">
        <v>1867</v>
      </c>
      <c r="O711" s="26">
        <v>644550</v>
      </c>
      <c r="P711" s="26">
        <v>22</v>
      </c>
      <c r="Q711" s="67">
        <v>29297.727272727272</v>
      </c>
      <c r="R711" s="69">
        <v>4.6315789473684213E-2</v>
      </c>
    </row>
    <row r="712" spans="2:18" x14ac:dyDescent="0.2">
      <c r="B712" s="20" t="s">
        <v>709</v>
      </c>
      <c r="C712" s="21" t="s">
        <v>1241</v>
      </c>
      <c r="D712" s="21" t="s">
        <v>2189</v>
      </c>
      <c r="E712" s="26">
        <v>2717300</v>
      </c>
      <c r="F712" s="26">
        <v>77</v>
      </c>
      <c r="G712" s="26">
        <v>35289.610389610389</v>
      </c>
      <c r="H712" s="112">
        <v>230</v>
      </c>
      <c r="I712" s="68">
        <v>2.9870129870129869</v>
      </c>
      <c r="J712" s="68">
        <v>0.33478260869565218</v>
      </c>
      <c r="K712" s="67">
        <v>11814.347826086956</v>
      </c>
      <c r="M712" s="20" t="s">
        <v>729</v>
      </c>
      <c r="N712" s="21" t="s">
        <v>1868</v>
      </c>
      <c r="O712" s="26">
        <v>30500</v>
      </c>
      <c r="P712" s="26">
        <v>1</v>
      </c>
      <c r="Q712" s="67">
        <v>30500</v>
      </c>
      <c r="R712" s="69">
        <v>4.5454545454545452E-3</v>
      </c>
    </row>
    <row r="713" spans="2:18" x14ac:dyDescent="0.2">
      <c r="B713" s="20" t="s">
        <v>710</v>
      </c>
      <c r="C713" s="21" t="s">
        <v>1242</v>
      </c>
      <c r="D713" s="21" t="s">
        <v>2189</v>
      </c>
      <c r="E713" s="26">
        <v>1454500</v>
      </c>
      <c r="F713" s="26">
        <v>82</v>
      </c>
      <c r="G713" s="26">
        <v>17737.804878048781</v>
      </c>
      <c r="H713" s="112">
        <v>170</v>
      </c>
      <c r="I713" s="68">
        <v>2.0731707317073171</v>
      </c>
      <c r="J713" s="68">
        <v>0.4823529411764706</v>
      </c>
      <c r="K713" s="67">
        <v>8555.8823529411766</v>
      </c>
      <c r="M713" s="20" t="s">
        <v>730</v>
      </c>
      <c r="N713" s="21" t="s">
        <v>1869</v>
      </c>
      <c r="O713" s="26">
        <v>93700</v>
      </c>
      <c r="P713" s="26">
        <v>6</v>
      </c>
      <c r="Q713" s="67">
        <v>15616.666666666666</v>
      </c>
      <c r="R713" s="69">
        <v>2.1052631578947368E-2</v>
      </c>
    </row>
    <row r="714" spans="2:18" x14ac:dyDescent="0.2">
      <c r="B714" s="20" t="s">
        <v>711</v>
      </c>
      <c r="C714" s="21" t="s">
        <v>1243</v>
      </c>
      <c r="D714" s="21" t="s">
        <v>2189</v>
      </c>
      <c r="E714" s="26">
        <v>2440625</v>
      </c>
      <c r="F714" s="26">
        <v>157</v>
      </c>
      <c r="G714" s="26">
        <v>15545.382165605095</v>
      </c>
      <c r="H714" s="112">
        <v>205</v>
      </c>
      <c r="I714" s="68">
        <v>1.3057324840764331</v>
      </c>
      <c r="J714" s="68">
        <v>0.76585365853658538</v>
      </c>
      <c r="K714" s="67">
        <v>11905.487804878048</v>
      </c>
      <c r="M714" s="20" t="s">
        <v>731</v>
      </c>
      <c r="N714" s="21" t="s">
        <v>1870</v>
      </c>
      <c r="O714" s="26">
        <v>26650</v>
      </c>
      <c r="P714" s="26">
        <v>3</v>
      </c>
      <c r="Q714" s="67">
        <v>8883.3333333333339</v>
      </c>
      <c r="R714" s="69">
        <v>1.090909090909091E-2</v>
      </c>
    </row>
    <row r="715" spans="2:18" x14ac:dyDescent="0.2">
      <c r="B715" s="20" t="s">
        <v>712</v>
      </c>
      <c r="C715" s="21" t="s">
        <v>1244</v>
      </c>
      <c r="D715" s="21" t="s">
        <v>2189</v>
      </c>
      <c r="E715" s="26">
        <v>2550400</v>
      </c>
      <c r="F715" s="26">
        <v>67</v>
      </c>
      <c r="G715" s="26">
        <v>38065.671641791043</v>
      </c>
      <c r="H715" s="112">
        <v>205</v>
      </c>
      <c r="I715" s="68">
        <v>3.0597014925373136</v>
      </c>
      <c r="J715" s="68">
        <v>0.32682926829268294</v>
      </c>
      <c r="K715" s="67">
        <v>12440.975609756097</v>
      </c>
      <c r="M715" s="20" t="s">
        <v>732</v>
      </c>
      <c r="N715" s="21" t="s">
        <v>1871</v>
      </c>
      <c r="O715" s="26">
        <v>566650</v>
      </c>
      <c r="P715" s="26">
        <v>23</v>
      </c>
      <c r="Q715" s="67">
        <v>24636.956521739132</v>
      </c>
      <c r="R715" s="69">
        <v>3.2624113475177303E-2</v>
      </c>
    </row>
    <row r="716" spans="2:18" x14ac:dyDescent="0.2">
      <c r="B716" s="20" t="s">
        <v>713</v>
      </c>
      <c r="C716" s="21" t="s">
        <v>1245</v>
      </c>
      <c r="D716" s="21" t="s">
        <v>2189</v>
      </c>
      <c r="E716" s="26">
        <v>2491600</v>
      </c>
      <c r="F716" s="26">
        <v>86</v>
      </c>
      <c r="G716" s="26">
        <v>28972.093023255813</v>
      </c>
      <c r="H716" s="112">
        <v>220</v>
      </c>
      <c r="I716" s="68">
        <v>2.558139534883721</v>
      </c>
      <c r="J716" s="68">
        <v>0.39090909090909093</v>
      </c>
      <c r="K716" s="67">
        <v>11325.454545454546</v>
      </c>
      <c r="M716" s="20" t="s">
        <v>733</v>
      </c>
      <c r="N716" s="21" t="s">
        <v>1872</v>
      </c>
      <c r="O716" s="26">
        <v>1568925</v>
      </c>
      <c r="P716" s="26">
        <v>135</v>
      </c>
      <c r="Q716" s="67">
        <v>11621.666666666666</v>
      </c>
      <c r="R716" s="69">
        <v>0.14285714285714285</v>
      </c>
    </row>
    <row r="717" spans="2:18" x14ac:dyDescent="0.2">
      <c r="B717" s="20" t="s">
        <v>714</v>
      </c>
      <c r="C717" s="21" t="s">
        <v>1246</v>
      </c>
      <c r="D717" s="21" t="s">
        <v>2189</v>
      </c>
      <c r="E717" s="26">
        <v>1384000</v>
      </c>
      <c r="F717" s="26">
        <v>104</v>
      </c>
      <c r="G717" s="26">
        <v>13307.692307692309</v>
      </c>
      <c r="H717" s="112">
        <v>235</v>
      </c>
      <c r="I717" s="68">
        <v>2.2596153846153846</v>
      </c>
      <c r="J717" s="68">
        <v>0.44255319148936167</v>
      </c>
      <c r="K717" s="67">
        <v>5889.3617021276596</v>
      </c>
      <c r="M717" s="20" t="s">
        <v>735</v>
      </c>
      <c r="N717" s="21" t="s">
        <v>1874</v>
      </c>
      <c r="O717" s="26">
        <v>292650</v>
      </c>
      <c r="P717" s="26">
        <v>34</v>
      </c>
      <c r="Q717" s="67">
        <v>8607.3529411764703</v>
      </c>
      <c r="R717" s="69">
        <v>5.0370370370370371E-2</v>
      </c>
    </row>
    <row r="718" spans="2:18" x14ac:dyDescent="0.2">
      <c r="B718" s="20" t="s">
        <v>715</v>
      </c>
      <c r="C718" s="21" t="s">
        <v>1247</v>
      </c>
      <c r="D718" s="21" t="s">
        <v>2189</v>
      </c>
      <c r="E718" s="26">
        <v>2101720</v>
      </c>
      <c r="F718" s="26">
        <v>129</v>
      </c>
      <c r="G718" s="26">
        <v>16292.403100775195</v>
      </c>
      <c r="H718" s="112">
        <v>225</v>
      </c>
      <c r="I718" s="68">
        <v>1.7441860465116279</v>
      </c>
      <c r="J718" s="68">
        <v>0.57333333333333336</v>
      </c>
      <c r="K718" s="67">
        <v>9340.9777777777781</v>
      </c>
      <c r="M718" s="20" t="s">
        <v>736</v>
      </c>
      <c r="N718" s="21" t="s">
        <v>1875</v>
      </c>
      <c r="O718" s="26">
        <v>42100</v>
      </c>
      <c r="P718" s="26">
        <v>4</v>
      </c>
      <c r="Q718" s="67">
        <v>10525</v>
      </c>
      <c r="R718" s="69">
        <v>1.2903225806451613E-2</v>
      </c>
    </row>
    <row r="719" spans="2:18" x14ac:dyDescent="0.2">
      <c r="B719" s="20" t="s">
        <v>716</v>
      </c>
      <c r="C719" s="21" t="s">
        <v>1248</v>
      </c>
      <c r="D719" s="21" t="s">
        <v>2189</v>
      </c>
      <c r="E719" s="26">
        <v>7398570</v>
      </c>
      <c r="F719" s="26">
        <v>143</v>
      </c>
      <c r="G719" s="26">
        <v>51738.251748251751</v>
      </c>
      <c r="H719" s="112">
        <v>245</v>
      </c>
      <c r="I719" s="68">
        <v>1.7132867132867133</v>
      </c>
      <c r="J719" s="68">
        <v>0.58367346938775511</v>
      </c>
      <c r="K719" s="67">
        <v>30198.244897959183</v>
      </c>
      <c r="M719" s="20" t="s">
        <v>737</v>
      </c>
      <c r="N719" s="21" t="s">
        <v>1876</v>
      </c>
      <c r="O719" s="26">
        <v>103000</v>
      </c>
      <c r="P719" s="26">
        <v>8</v>
      </c>
      <c r="Q719" s="67">
        <v>12875</v>
      </c>
      <c r="R719" s="69">
        <v>2.1052631578947368E-2</v>
      </c>
    </row>
    <row r="720" spans="2:18" x14ac:dyDescent="0.2">
      <c r="B720" s="20" t="s">
        <v>717</v>
      </c>
      <c r="C720" s="21" t="s">
        <v>1249</v>
      </c>
      <c r="D720" s="21" t="s">
        <v>2189</v>
      </c>
      <c r="E720" s="26">
        <v>4678325</v>
      </c>
      <c r="F720" s="26">
        <v>107</v>
      </c>
      <c r="G720" s="26">
        <v>43722.663551401871</v>
      </c>
      <c r="H720" s="112">
        <v>330</v>
      </c>
      <c r="I720" s="68">
        <v>3.0841121495327104</v>
      </c>
      <c r="J720" s="68">
        <v>0.32424242424242422</v>
      </c>
      <c r="K720" s="67">
        <v>14176.742424242424</v>
      </c>
      <c r="M720" s="20" t="s">
        <v>739</v>
      </c>
      <c r="N720" s="21" t="s">
        <v>1878</v>
      </c>
      <c r="O720" s="26">
        <v>519450</v>
      </c>
      <c r="P720" s="26">
        <v>53</v>
      </c>
      <c r="Q720" s="67">
        <v>9800.9433962264156</v>
      </c>
      <c r="R720" s="69">
        <v>7.4125874125874125E-2</v>
      </c>
    </row>
    <row r="721" spans="2:18" x14ac:dyDescent="0.2">
      <c r="B721" s="20" t="s">
        <v>718</v>
      </c>
      <c r="C721" s="21" t="s">
        <v>1250</v>
      </c>
      <c r="D721" s="21" t="s">
        <v>2189</v>
      </c>
      <c r="E721" s="26">
        <v>552175</v>
      </c>
      <c r="F721" s="26">
        <v>38</v>
      </c>
      <c r="G721" s="26">
        <v>14530.921052631578</v>
      </c>
      <c r="H721" s="112">
        <v>180</v>
      </c>
      <c r="I721" s="68">
        <v>4.7368421052631575</v>
      </c>
      <c r="J721" s="68">
        <v>0.21111111111111111</v>
      </c>
      <c r="K721" s="67">
        <v>3067.6388888888887</v>
      </c>
      <c r="M721" s="20" t="s">
        <v>740</v>
      </c>
      <c r="N721" s="21" t="s">
        <v>1879</v>
      </c>
      <c r="O721" s="26">
        <v>215250</v>
      </c>
      <c r="P721" s="26">
        <v>16</v>
      </c>
      <c r="Q721" s="67">
        <v>13453.125</v>
      </c>
      <c r="R721" s="69">
        <v>4.6376811594202899E-2</v>
      </c>
    </row>
    <row r="722" spans="2:18" x14ac:dyDescent="0.2">
      <c r="B722" s="20" t="s">
        <v>719</v>
      </c>
      <c r="C722" s="21" t="s">
        <v>1251</v>
      </c>
      <c r="D722" s="21" t="s">
        <v>2189</v>
      </c>
      <c r="E722" s="26">
        <v>3868875</v>
      </c>
      <c r="F722" s="26">
        <v>279</v>
      </c>
      <c r="G722" s="26">
        <v>13866.935483870968</v>
      </c>
      <c r="H722" s="112">
        <v>335</v>
      </c>
      <c r="I722" s="68">
        <v>1.2007168458781361</v>
      </c>
      <c r="J722" s="68">
        <v>0.83283582089552244</v>
      </c>
      <c r="K722" s="67">
        <v>11548.880597014926</v>
      </c>
      <c r="M722" s="20" t="s">
        <v>741</v>
      </c>
      <c r="N722" s="21" t="s">
        <v>1880</v>
      </c>
      <c r="O722" s="26">
        <v>769500</v>
      </c>
      <c r="P722" s="26">
        <v>7</v>
      </c>
      <c r="Q722" s="67">
        <v>109928.57142857143</v>
      </c>
      <c r="R722" s="69">
        <v>1.8666666666666668E-2</v>
      </c>
    </row>
    <row r="723" spans="2:18" x14ac:dyDescent="0.2">
      <c r="B723" s="20" t="s">
        <v>720</v>
      </c>
      <c r="C723" s="21" t="s">
        <v>1252</v>
      </c>
      <c r="D723" s="21" t="s">
        <v>2189</v>
      </c>
      <c r="E723" s="26">
        <v>2355300</v>
      </c>
      <c r="F723" s="26">
        <v>129</v>
      </c>
      <c r="G723" s="26">
        <v>18258.139534883721</v>
      </c>
      <c r="H723" s="112">
        <v>250</v>
      </c>
      <c r="I723" s="68">
        <v>1.9379844961240309</v>
      </c>
      <c r="J723" s="68">
        <v>0.51600000000000001</v>
      </c>
      <c r="K723" s="67">
        <v>9421.2000000000007</v>
      </c>
      <c r="M723" s="20" t="s">
        <v>742</v>
      </c>
      <c r="N723" s="21" t="s">
        <v>1881</v>
      </c>
      <c r="O723" s="26">
        <v>25550</v>
      </c>
      <c r="P723" s="26">
        <v>2</v>
      </c>
      <c r="Q723" s="67">
        <v>12775</v>
      </c>
      <c r="R723" s="69">
        <v>8.1632653061224497E-3</v>
      </c>
    </row>
    <row r="724" spans="2:18" x14ac:dyDescent="0.2">
      <c r="B724" s="20" t="s">
        <v>721</v>
      </c>
      <c r="C724" s="21" t="s">
        <v>1253</v>
      </c>
      <c r="D724" s="21" t="s">
        <v>2189</v>
      </c>
      <c r="E724" s="26">
        <v>646750</v>
      </c>
      <c r="F724" s="26">
        <v>27</v>
      </c>
      <c r="G724" s="26">
        <v>23953.703703703704</v>
      </c>
      <c r="H724" s="112">
        <v>235</v>
      </c>
      <c r="I724" s="68">
        <v>8.7037037037037042</v>
      </c>
      <c r="J724" s="68">
        <v>0.1148936170212766</v>
      </c>
      <c r="K724" s="67">
        <v>2752.127659574468</v>
      </c>
      <c r="M724" s="20" t="s">
        <v>743</v>
      </c>
      <c r="N724" s="21" t="s">
        <v>1882</v>
      </c>
      <c r="O724" s="26">
        <v>15300</v>
      </c>
      <c r="P724" s="26">
        <v>4</v>
      </c>
      <c r="Q724" s="67">
        <v>3825</v>
      </c>
      <c r="R724" s="69">
        <v>7.2072072072072073E-3</v>
      </c>
    </row>
    <row r="725" spans="2:18" x14ac:dyDescent="0.2">
      <c r="B725" s="20" t="s">
        <v>722</v>
      </c>
      <c r="C725" s="21" t="s">
        <v>1254</v>
      </c>
      <c r="D725" s="21" t="s">
        <v>2189</v>
      </c>
      <c r="E725" s="26">
        <v>51251060</v>
      </c>
      <c r="F725" s="26">
        <v>206</v>
      </c>
      <c r="G725" s="26">
        <v>248791.55339805825</v>
      </c>
      <c r="H725" s="112">
        <v>435</v>
      </c>
      <c r="I725" s="68">
        <v>2.1116504854368934</v>
      </c>
      <c r="J725" s="68">
        <v>0.47356321839080462</v>
      </c>
      <c r="K725" s="67">
        <v>117818.52873563218</v>
      </c>
      <c r="M725" s="20" t="s">
        <v>744</v>
      </c>
      <c r="N725" s="21" t="s">
        <v>1883</v>
      </c>
      <c r="O725" s="26">
        <v>78000</v>
      </c>
      <c r="P725" s="26">
        <v>7</v>
      </c>
      <c r="Q725" s="67">
        <v>11142.857142857143</v>
      </c>
      <c r="R725" s="69">
        <v>2.3728813559322035E-2</v>
      </c>
    </row>
    <row r="726" spans="2:18" x14ac:dyDescent="0.2">
      <c r="B726" s="20" t="s">
        <v>723</v>
      </c>
      <c r="C726" s="21" t="s">
        <v>1255</v>
      </c>
      <c r="D726" s="21" t="s">
        <v>2189</v>
      </c>
      <c r="E726" s="26">
        <v>23284964</v>
      </c>
      <c r="F726" s="26">
        <v>304</v>
      </c>
      <c r="G726" s="26">
        <v>76595.276315789481</v>
      </c>
      <c r="H726" s="112">
        <v>605</v>
      </c>
      <c r="I726" s="68">
        <v>1.9901315789473684</v>
      </c>
      <c r="J726" s="68">
        <v>0.50247933884297524</v>
      </c>
      <c r="K726" s="67">
        <v>38487.543801652893</v>
      </c>
      <c r="M726" s="20" t="s">
        <v>745</v>
      </c>
      <c r="N726" s="21" t="s">
        <v>1884</v>
      </c>
      <c r="O726" s="26">
        <v>163080</v>
      </c>
      <c r="P726" s="26">
        <v>20</v>
      </c>
      <c r="Q726" s="67">
        <v>8154</v>
      </c>
      <c r="R726" s="69">
        <v>4.3478260869565216E-2</v>
      </c>
    </row>
    <row r="727" spans="2:18" x14ac:dyDescent="0.2">
      <c r="B727" s="20" t="s">
        <v>724</v>
      </c>
      <c r="C727" s="21" t="s">
        <v>1256</v>
      </c>
      <c r="D727" s="21" t="s">
        <v>2189</v>
      </c>
      <c r="E727" s="26">
        <v>9647750</v>
      </c>
      <c r="F727" s="26">
        <v>34</v>
      </c>
      <c r="G727" s="26">
        <v>283757.35294117645</v>
      </c>
      <c r="H727" s="112">
        <v>295</v>
      </c>
      <c r="I727" s="68">
        <v>8.6764705882352935</v>
      </c>
      <c r="J727" s="68">
        <v>0.11525423728813559</v>
      </c>
      <c r="K727" s="67">
        <v>32704.237288135595</v>
      </c>
      <c r="M727" s="20" t="s">
        <v>746</v>
      </c>
      <c r="N727" s="21" t="s">
        <v>1885</v>
      </c>
      <c r="O727" s="26">
        <v>804550</v>
      </c>
      <c r="P727" s="26">
        <v>35</v>
      </c>
      <c r="Q727" s="67">
        <v>22987.142857142859</v>
      </c>
      <c r="R727" s="69">
        <v>7.0000000000000007E-2</v>
      </c>
    </row>
    <row r="728" spans="2:18" x14ac:dyDescent="0.2">
      <c r="B728" s="20" t="s">
        <v>725</v>
      </c>
      <c r="C728" s="21" t="s">
        <v>1257</v>
      </c>
      <c r="D728" s="21" t="s">
        <v>2189</v>
      </c>
      <c r="E728" s="26">
        <v>11928575</v>
      </c>
      <c r="F728" s="26">
        <v>87</v>
      </c>
      <c r="G728" s="26">
        <v>137110.05747126436</v>
      </c>
      <c r="H728" s="112">
        <v>325</v>
      </c>
      <c r="I728" s="68">
        <v>3.735632183908046</v>
      </c>
      <c r="J728" s="68">
        <v>0.26769230769230767</v>
      </c>
      <c r="K728" s="67">
        <v>36703.307692307695</v>
      </c>
      <c r="M728" s="20" t="s">
        <v>747</v>
      </c>
      <c r="N728" s="21" t="s">
        <v>1886</v>
      </c>
      <c r="O728" s="26">
        <v>120550</v>
      </c>
      <c r="P728" s="26">
        <v>9</v>
      </c>
      <c r="Q728" s="67">
        <v>13394.444444444445</v>
      </c>
      <c r="R728" s="69">
        <v>2.8571428571428571E-2</v>
      </c>
    </row>
    <row r="729" spans="2:18" x14ac:dyDescent="0.2">
      <c r="B729" s="20" t="s">
        <v>726</v>
      </c>
      <c r="C729" s="21" t="s">
        <v>1258</v>
      </c>
      <c r="D729" s="21" t="s">
        <v>2189</v>
      </c>
      <c r="E729" s="26">
        <v>18961675</v>
      </c>
      <c r="F729" s="26">
        <v>403</v>
      </c>
      <c r="G729" s="26">
        <v>47051.302729528536</v>
      </c>
      <c r="H729" s="112">
        <v>870</v>
      </c>
      <c r="I729" s="68">
        <v>2.1588089330024816</v>
      </c>
      <c r="J729" s="68">
        <v>0.4632183908045977</v>
      </c>
      <c r="K729" s="67">
        <v>21795.028735632182</v>
      </c>
      <c r="M729" s="20" t="s">
        <v>748</v>
      </c>
      <c r="N729" s="21" t="s">
        <v>1887</v>
      </c>
      <c r="O729" s="26">
        <v>584500</v>
      </c>
      <c r="P729" s="26">
        <v>67</v>
      </c>
      <c r="Q729" s="67">
        <v>8723.880597014926</v>
      </c>
      <c r="R729" s="69">
        <v>0.18356164383561643</v>
      </c>
    </row>
    <row r="730" spans="2:18" x14ac:dyDescent="0.2">
      <c r="B730" s="20" t="s">
        <v>727</v>
      </c>
      <c r="C730" s="21" t="s">
        <v>1866</v>
      </c>
      <c r="D730" s="21" t="s">
        <v>2209</v>
      </c>
      <c r="E730" s="26">
        <v>4109975</v>
      </c>
      <c r="F730" s="26">
        <v>160</v>
      </c>
      <c r="G730" s="26">
        <v>25687.34375</v>
      </c>
      <c r="H730" s="112">
        <v>675</v>
      </c>
      <c r="I730" s="68">
        <v>4.21875</v>
      </c>
      <c r="J730" s="68">
        <v>0.23703703703703705</v>
      </c>
      <c r="K730" s="67">
        <v>6088.8518518518522</v>
      </c>
      <c r="M730" s="20" t="s">
        <v>749</v>
      </c>
      <c r="N730" s="21" t="s">
        <v>1888</v>
      </c>
      <c r="O730" s="26">
        <v>41250</v>
      </c>
      <c r="P730" s="26">
        <v>3</v>
      </c>
      <c r="Q730" s="67">
        <v>13750</v>
      </c>
      <c r="R730" s="69">
        <v>1.3953488372093023E-2</v>
      </c>
    </row>
    <row r="731" spans="2:18" x14ac:dyDescent="0.2">
      <c r="B731" s="20" t="s">
        <v>728</v>
      </c>
      <c r="C731" s="21" t="s">
        <v>1867</v>
      </c>
      <c r="D731" s="21" t="s">
        <v>2209</v>
      </c>
      <c r="E731" s="26">
        <v>8157450</v>
      </c>
      <c r="F731" s="26">
        <v>270</v>
      </c>
      <c r="G731" s="26">
        <v>30212.777777777777</v>
      </c>
      <c r="H731" s="112">
        <v>475</v>
      </c>
      <c r="I731" s="68">
        <v>1.7592592592592593</v>
      </c>
      <c r="J731" s="68">
        <v>0.56842105263157894</v>
      </c>
      <c r="K731" s="67">
        <v>17173.57894736842</v>
      </c>
      <c r="M731" s="20" t="s">
        <v>750</v>
      </c>
      <c r="N731" s="21" t="s">
        <v>1889</v>
      </c>
      <c r="O731" s="26">
        <v>2161325</v>
      </c>
      <c r="P731" s="26">
        <v>157</v>
      </c>
      <c r="Q731" s="67">
        <v>13766.401273885351</v>
      </c>
      <c r="R731" s="69">
        <v>0.20794701986754968</v>
      </c>
    </row>
    <row r="732" spans="2:18" x14ac:dyDescent="0.2">
      <c r="B732" s="20" t="s">
        <v>729</v>
      </c>
      <c r="C732" s="21" t="s">
        <v>1868</v>
      </c>
      <c r="D732" s="21" t="s">
        <v>2209</v>
      </c>
      <c r="E732" s="26">
        <v>161700</v>
      </c>
      <c r="F732" s="26">
        <v>12</v>
      </c>
      <c r="G732" s="26">
        <v>13475</v>
      </c>
      <c r="H732" s="112">
        <v>220</v>
      </c>
      <c r="I732" s="68">
        <v>18.333333333333332</v>
      </c>
      <c r="J732" s="68">
        <v>5.4545454545454543E-2</v>
      </c>
      <c r="K732" s="67">
        <v>735</v>
      </c>
      <c r="M732" s="20" t="s">
        <v>751</v>
      </c>
      <c r="N732" s="21" t="s">
        <v>1890</v>
      </c>
      <c r="O732" s="26">
        <v>4718105</v>
      </c>
      <c r="P732" s="26">
        <v>275</v>
      </c>
      <c r="Q732" s="67">
        <v>17156.745454545453</v>
      </c>
      <c r="R732" s="69">
        <v>0.28205128205128205</v>
      </c>
    </row>
    <row r="733" spans="2:18" x14ac:dyDescent="0.2">
      <c r="B733" s="20" t="s">
        <v>730</v>
      </c>
      <c r="C733" s="21" t="s">
        <v>1869</v>
      </c>
      <c r="D733" s="21" t="s">
        <v>2209</v>
      </c>
      <c r="E733" s="26">
        <v>1297210</v>
      </c>
      <c r="F733" s="26">
        <v>96</v>
      </c>
      <c r="G733" s="26">
        <v>13512.604166666666</v>
      </c>
      <c r="H733" s="112">
        <v>285</v>
      </c>
      <c r="I733" s="68">
        <v>2.96875</v>
      </c>
      <c r="J733" s="68">
        <v>0.33684210526315789</v>
      </c>
      <c r="K733" s="67">
        <v>4551.6140350877195</v>
      </c>
      <c r="M733" s="20" t="s">
        <v>752</v>
      </c>
      <c r="N733" s="21" t="s">
        <v>1891</v>
      </c>
      <c r="O733" s="26">
        <v>90955</v>
      </c>
      <c r="P733" s="26">
        <v>18</v>
      </c>
      <c r="Q733" s="67">
        <v>5053.0555555555557</v>
      </c>
      <c r="R733" s="69">
        <v>3.4951456310679613E-2</v>
      </c>
    </row>
    <row r="734" spans="2:18" x14ac:dyDescent="0.2">
      <c r="B734" s="20" t="s">
        <v>731</v>
      </c>
      <c r="C734" s="21" t="s">
        <v>1870</v>
      </c>
      <c r="D734" s="21" t="s">
        <v>2209</v>
      </c>
      <c r="E734" s="26">
        <v>1520442</v>
      </c>
      <c r="F734" s="26">
        <v>80</v>
      </c>
      <c r="G734" s="26">
        <v>19005.525000000001</v>
      </c>
      <c r="H734" s="112">
        <v>275</v>
      </c>
      <c r="I734" s="68">
        <v>3.4375</v>
      </c>
      <c r="J734" s="68">
        <v>0.29090909090909089</v>
      </c>
      <c r="K734" s="67">
        <v>5528.88</v>
      </c>
      <c r="M734" s="20" t="s">
        <v>753</v>
      </c>
      <c r="N734" s="21" t="s">
        <v>1892</v>
      </c>
      <c r="O734" s="26">
        <v>1919250</v>
      </c>
      <c r="P734" s="26">
        <v>92</v>
      </c>
      <c r="Q734" s="67">
        <v>20861.41304347826</v>
      </c>
      <c r="R734" s="69">
        <v>0.23</v>
      </c>
    </row>
    <row r="735" spans="2:18" x14ac:dyDescent="0.2">
      <c r="B735" s="20" t="s">
        <v>732</v>
      </c>
      <c r="C735" s="21" t="s">
        <v>1871</v>
      </c>
      <c r="D735" s="21" t="s">
        <v>2209</v>
      </c>
      <c r="E735" s="26">
        <v>6824875</v>
      </c>
      <c r="F735" s="26">
        <v>224</v>
      </c>
      <c r="G735" s="26">
        <v>30468.191964285714</v>
      </c>
      <c r="H735" s="112">
        <v>705</v>
      </c>
      <c r="I735" s="68">
        <v>3.1473214285714284</v>
      </c>
      <c r="J735" s="68">
        <v>0.31773049645390072</v>
      </c>
      <c r="K735" s="67">
        <v>9680.6737588652486</v>
      </c>
      <c r="M735" s="20" t="s">
        <v>754</v>
      </c>
      <c r="N735" s="21" t="s">
        <v>1893</v>
      </c>
      <c r="O735" s="26">
        <v>79050</v>
      </c>
      <c r="P735" s="26">
        <v>6</v>
      </c>
      <c r="Q735" s="67">
        <v>13175</v>
      </c>
      <c r="R735" s="69">
        <v>2.8571428571428571E-2</v>
      </c>
    </row>
    <row r="736" spans="2:18" x14ac:dyDescent="0.2">
      <c r="B736" s="20" t="s">
        <v>733</v>
      </c>
      <c r="C736" s="21" t="s">
        <v>1872</v>
      </c>
      <c r="D736" s="21" t="s">
        <v>2209</v>
      </c>
      <c r="E736" s="26">
        <v>10112910</v>
      </c>
      <c r="F736" s="26">
        <v>420</v>
      </c>
      <c r="G736" s="26">
        <v>24078.357142857141</v>
      </c>
      <c r="H736" s="112">
        <v>945</v>
      </c>
      <c r="I736" s="68">
        <v>2.25</v>
      </c>
      <c r="J736" s="68">
        <v>0.44444444444444442</v>
      </c>
      <c r="K736" s="67">
        <v>10701.492063492064</v>
      </c>
      <c r="M736" s="20" t="s">
        <v>755</v>
      </c>
      <c r="N736" s="21" t="s">
        <v>1897</v>
      </c>
      <c r="O736" s="26">
        <v>842950</v>
      </c>
      <c r="P736" s="26">
        <v>38</v>
      </c>
      <c r="Q736" s="67">
        <v>22182.894736842107</v>
      </c>
      <c r="R736" s="69">
        <v>5.3521126760563378E-2</v>
      </c>
    </row>
    <row r="737" spans="2:18" x14ac:dyDescent="0.2">
      <c r="B737" s="20" t="s">
        <v>734</v>
      </c>
      <c r="C737" s="21" t="s">
        <v>1873</v>
      </c>
      <c r="D737" s="21" t="s">
        <v>2209</v>
      </c>
      <c r="E737" s="26">
        <v>237530</v>
      </c>
      <c r="F737" s="26">
        <v>25</v>
      </c>
      <c r="G737" s="26">
        <v>9501.2000000000007</v>
      </c>
      <c r="H737" s="112">
        <v>215</v>
      </c>
      <c r="I737" s="68">
        <v>8.6</v>
      </c>
      <c r="J737" s="68">
        <v>0.11627906976744186</v>
      </c>
      <c r="K737" s="67">
        <v>1104.7906976744187</v>
      </c>
      <c r="M737" s="20" t="s">
        <v>756</v>
      </c>
      <c r="N737" s="21" t="s">
        <v>1898</v>
      </c>
      <c r="O737" s="26">
        <v>2170825</v>
      </c>
      <c r="P737" s="26">
        <v>99</v>
      </c>
      <c r="Q737" s="67">
        <v>21927.525252525251</v>
      </c>
      <c r="R737" s="69">
        <v>0.118562874251497</v>
      </c>
    </row>
    <row r="738" spans="2:18" x14ac:dyDescent="0.2">
      <c r="B738" s="20" t="s">
        <v>735</v>
      </c>
      <c r="C738" s="21" t="s">
        <v>1874</v>
      </c>
      <c r="D738" s="21" t="s">
        <v>2209</v>
      </c>
      <c r="E738" s="26">
        <v>3909370</v>
      </c>
      <c r="F738" s="26">
        <v>235</v>
      </c>
      <c r="G738" s="26">
        <v>16635.617021276597</v>
      </c>
      <c r="H738" s="112">
        <v>675</v>
      </c>
      <c r="I738" s="68">
        <v>2.8723404255319149</v>
      </c>
      <c r="J738" s="68">
        <v>0.34814814814814815</v>
      </c>
      <c r="K738" s="67">
        <v>5791.6592592592597</v>
      </c>
      <c r="M738" s="20" t="s">
        <v>757</v>
      </c>
      <c r="N738" s="21" t="s">
        <v>1899</v>
      </c>
      <c r="O738" s="26">
        <v>2143275</v>
      </c>
      <c r="P738" s="26">
        <v>164</v>
      </c>
      <c r="Q738" s="67">
        <v>13068.75</v>
      </c>
      <c r="R738" s="69">
        <v>0.19069767441860466</v>
      </c>
    </row>
    <row r="739" spans="2:18" x14ac:dyDescent="0.2">
      <c r="B739" s="20" t="s">
        <v>736</v>
      </c>
      <c r="C739" s="21" t="s">
        <v>1875</v>
      </c>
      <c r="D739" s="21" t="s">
        <v>2209</v>
      </c>
      <c r="E739" s="26">
        <v>2742250</v>
      </c>
      <c r="F739" s="26">
        <v>97</v>
      </c>
      <c r="G739" s="26">
        <v>28270.618556701033</v>
      </c>
      <c r="H739" s="112">
        <v>310</v>
      </c>
      <c r="I739" s="68">
        <v>3.195876288659794</v>
      </c>
      <c r="J739" s="68">
        <v>0.31290322580645163</v>
      </c>
      <c r="K739" s="67">
        <v>8845.967741935483</v>
      </c>
      <c r="M739" s="20" t="s">
        <v>758</v>
      </c>
      <c r="N739" s="21" t="s">
        <v>1900</v>
      </c>
      <c r="O739" s="26">
        <v>1579605</v>
      </c>
      <c r="P739" s="26">
        <v>112</v>
      </c>
      <c r="Q739" s="67">
        <v>14103.616071428571</v>
      </c>
      <c r="R739" s="69">
        <v>0.15033557046979865</v>
      </c>
    </row>
    <row r="740" spans="2:18" x14ac:dyDescent="0.2">
      <c r="B740" s="20" t="s">
        <v>737</v>
      </c>
      <c r="C740" s="21" t="s">
        <v>1876</v>
      </c>
      <c r="D740" s="21" t="s">
        <v>2209</v>
      </c>
      <c r="E740" s="26">
        <v>1748640</v>
      </c>
      <c r="F740" s="26">
        <v>113</v>
      </c>
      <c r="G740" s="26">
        <v>15474.690265486726</v>
      </c>
      <c r="H740" s="112">
        <v>380</v>
      </c>
      <c r="I740" s="68">
        <v>3.3628318584070795</v>
      </c>
      <c r="J740" s="68">
        <v>0.29736842105263156</v>
      </c>
      <c r="K740" s="67">
        <v>4601.6842105263158</v>
      </c>
      <c r="M740" s="20" t="s">
        <v>759</v>
      </c>
      <c r="N740" s="21" t="s">
        <v>1901</v>
      </c>
      <c r="O740" s="26">
        <v>1231100</v>
      </c>
      <c r="P740" s="26">
        <v>86</v>
      </c>
      <c r="Q740" s="67">
        <v>14315.116279069767</v>
      </c>
      <c r="R740" s="69">
        <v>0.10238095238095238</v>
      </c>
    </row>
    <row r="741" spans="2:18" x14ac:dyDescent="0.2">
      <c r="B741" s="20" t="s">
        <v>738</v>
      </c>
      <c r="C741" s="21" t="s">
        <v>1877</v>
      </c>
      <c r="D741" s="21" t="s">
        <v>2209</v>
      </c>
      <c r="E741" s="26">
        <v>4190275</v>
      </c>
      <c r="F741" s="26">
        <v>73</v>
      </c>
      <c r="G741" s="26">
        <v>57401.027397260274</v>
      </c>
      <c r="H741" s="112">
        <v>335</v>
      </c>
      <c r="I741" s="68">
        <v>4.5890410958904111</v>
      </c>
      <c r="J741" s="68">
        <v>0.21791044776119403</v>
      </c>
      <c r="K741" s="67">
        <v>12508.283582089553</v>
      </c>
      <c r="M741" s="20" t="s">
        <v>760</v>
      </c>
      <c r="N741" s="21" t="s">
        <v>1902</v>
      </c>
      <c r="O741" s="26">
        <v>4643700</v>
      </c>
      <c r="P741" s="26">
        <v>105</v>
      </c>
      <c r="Q741" s="67">
        <v>44225.714285714283</v>
      </c>
      <c r="R741" s="69">
        <v>0.21428571428571427</v>
      </c>
    </row>
    <row r="742" spans="2:18" x14ac:dyDescent="0.2">
      <c r="B742" s="20" t="s">
        <v>739</v>
      </c>
      <c r="C742" s="21" t="s">
        <v>1878</v>
      </c>
      <c r="D742" s="21" t="s">
        <v>2209</v>
      </c>
      <c r="E742" s="26">
        <v>6412650</v>
      </c>
      <c r="F742" s="26">
        <v>232</v>
      </c>
      <c r="G742" s="26">
        <v>27640.732758620688</v>
      </c>
      <c r="H742" s="112">
        <v>715</v>
      </c>
      <c r="I742" s="68">
        <v>3.0818965517241379</v>
      </c>
      <c r="J742" s="68">
        <v>0.32447552447552447</v>
      </c>
      <c r="K742" s="67">
        <v>8968.7412587412582</v>
      </c>
      <c r="M742" s="20" t="s">
        <v>761</v>
      </c>
      <c r="N742" s="21" t="s">
        <v>1903</v>
      </c>
      <c r="O742" s="26">
        <v>370925</v>
      </c>
      <c r="P742" s="26">
        <v>34</v>
      </c>
      <c r="Q742" s="67">
        <v>10909.558823529413</v>
      </c>
      <c r="R742" s="69">
        <v>6.1818181818181821E-2</v>
      </c>
    </row>
    <row r="743" spans="2:18" x14ac:dyDescent="0.2">
      <c r="B743" s="20" t="s">
        <v>740</v>
      </c>
      <c r="C743" s="21" t="s">
        <v>1879</v>
      </c>
      <c r="D743" s="21" t="s">
        <v>2209</v>
      </c>
      <c r="E743" s="26">
        <v>2660300</v>
      </c>
      <c r="F743" s="26">
        <v>157</v>
      </c>
      <c r="G743" s="26">
        <v>16944.585987261147</v>
      </c>
      <c r="H743" s="112">
        <v>345</v>
      </c>
      <c r="I743" s="68">
        <v>2.1974522292993632</v>
      </c>
      <c r="J743" s="68">
        <v>0.45507246376811594</v>
      </c>
      <c r="K743" s="67">
        <v>7711.014492753623</v>
      </c>
      <c r="M743" s="20" t="s">
        <v>762</v>
      </c>
      <c r="N743" s="21" t="s">
        <v>1904</v>
      </c>
      <c r="O743" s="26">
        <v>18484425</v>
      </c>
      <c r="P743" s="26">
        <v>385</v>
      </c>
      <c r="Q743" s="67">
        <v>48011.493506493505</v>
      </c>
      <c r="R743" s="69">
        <v>0.28205128205128205</v>
      </c>
    </row>
    <row r="744" spans="2:18" x14ac:dyDescent="0.2">
      <c r="B744" s="20" t="s">
        <v>741</v>
      </c>
      <c r="C744" s="21" t="s">
        <v>1880</v>
      </c>
      <c r="D744" s="21" t="s">
        <v>2209</v>
      </c>
      <c r="E744" s="26">
        <v>5225920</v>
      </c>
      <c r="F744" s="26">
        <v>62</v>
      </c>
      <c r="G744" s="26">
        <v>84289.032258064515</v>
      </c>
      <c r="H744" s="112">
        <v>375</v>
      </c>
      <c r="I744" s="68">
        <v>6.0483870967741939</v>
      </c>
      <c r="J744" s="68">
        <v>0.16533333333333333</v>
      </c>
      <c r="K744" s="67">
        <v>13935.786666666667</v>
      </c>
      <c r="M744" s="20" t="s">
        <v>763</v>
      </c>
      <c r="N744" s="21" t="s">
        <v>1905</v>
      </c>
      <c r="O744" s="26">
        <v>1149975</v>
      </c>
      <c r="P744" s="26">
        <v>37</v>
      </c>
      <c r="Q744" s="67">
        <v>31080.405405405407</v>
      </c>
      <c r="R744" s="69">
        <v>6.2184873949579833E-2</v>
      </c>
    </row>
    <row r="745" spans="2:18" x14ac:dyDescent="0.2">
      <c r="B745" s="20" t="s">
        <v>742</v>
      </c>
      <c r="C745" s="21" t="s">
        <v>1881</v>
      </c>
      <c r="D745" s="21" t="s">
        <v>2209</v>
      </c>
      <c r="E745" s="26">
        <v>437100</v>
      </c>
      <c r="F745" s="26">
        <v>20</v>
      </c>
      <c r="G745" s="26">
        <v>21855</v>
      </c>
      <c r="H745" s="112">
        <v>245</v>
      </c>
      <c r="I745" s="68">
        <v>12.25</v>
      </c>
      <c r="J745" s="68">
        <v>8.1632653061224483E-2</v>
      </c>
      <c r="K745" s="67">
        <v>1784.0816326530612</v>
      </c>
      <c r="M745" s="20" t="s">
        <v>764</v>
      </c>
      <c r="N745" s="21" t="s">
        <v>1906</v>
      </c>
      <c r="O745" s="26">
        <v>78575</v>
      </c>
      <c r="P745" s="26">
        <v>12</v>
      </c>
      <c r="Q745" s="67">
        <v>6547.916666666667</v>
      </c>
      <c r="R745" s="69">
        <v>2.7906976744186046E-2</v>
      </c>
    </row>
    <row r="746" spans="2:18" x14ac:dyDescent="0.2">
      <c r="B746" s="20" t="s">
        <v>743</v>
      </c>
      <c r="C746" s="21" t="s">
        <v>1882</v>
      </c>
      <c r="D746" s="21" t="s">
        <v>2209</v>
      </c>
      <c r="E746" s="26">
        <v>3278850</v>
      </c>
      <c r="F746" s="26">
        <v>123</v>
      </c>
      <c r="G746" s="26">
        <v>26657.317073170732</v>
      </c>
      <c r="H746" s="112">
        <v>555</v>
      </c>
      <c r="I746" s="68">
        <v>4.5121951219512191</v>
      </c>
      <c r="J746" s="68">
        <v>0.22162162162162163</v>
      </c>
      <c r="K746" s="67">
        <v>5907.8378378378375</v>
      </c>
      <c r="M746" s="20" t="s">
        <v>765</v>
      </c>
      <c r="N746" s="21" t="s">
        <v>1907</v>
      </c>
      <c r="O746" s="26">
        <v>535750</v>
      </c>
      <c r="P746" s="26">
        <v>4</v>
      </c>
      <c r="Q746" s="67">
        <v>133937.5</v>
      </c>
      <c r="R746" s="69">
        <v>0.01</v>
      </c>
    </row>
    <row r="747" spans="2:18" x14ac:dyDescent="0.2">
      <c r="B747" s="20" t="s">
        <v>744</v>
      </c>
      <c r="C747" s="21" t="s">
        <v>1883</v>
      </c>
      <c r="D747" s="21" t="s">
        <v>2209</v>
      </c>
      <c r="E747" s="26">
        <v>1622990</v>
      </c>
      <c r="F747" s="26">
        <v>89</v>
      </c>
      <c r="G747" s="26">
        <v>18235.842696629214</v>
      </c>
      <c r="H747" s="112">
        <v>295</v>
      </c>
      <c r="I747" s="68">
        <v>3.3146067415730336</v>
      </c>
      <c r="J747" s="68">
        <v>0.30169491525423731</v>
      </c>
      <c r="K747" s="67">
        <v>5501.6610169491523</v>
      </c>
      <c r="M747" s="20" t="s">
        <v>766</v>
      </c>
      <c r="N747" s="21" t="s">
        <v>1908</v>
      </c>
      <c r="O747" s="26">
        <v>126200</v>
      </c>
      <c r="P747" s="26">
        <v>10</v>
      </c>
      <c r="Q747" s="67">
        <v>12620</v>
      </c>
      <c r="R747" s="69">
        <v>2.0408163265306121E-2</v>
      </c>
    </row>
    <row r="748" spans="2:18" x14ac:dyDescent="0.2">
      <c r="B748" s="20" t="s">
        <v>745</v>
      </c>
      <c r="C748" s="21" t="s">
        <v>1884</v>
      </c>
      <c r="D748" s="21" t="s">
        <v>2209</v>
      </c>
      <c r="E748" s="26">
        <v>7864625</v>
      </c>
      <c r="F748" s="26">
        <v>154</v>
      </c>
      <c r="G748" s="26">
        <v>51068.993506493505</v>
      </c>
      <c r="H748" s="112">
        <v>460</v>
      </c>
      <c r="I748" s="68">
        <v>2.9870129870129869</v>
      </c>
      <c r="J748" s="68">
        <v>0.33478260869565218</v>
      </c>
      <c r="K748" s="67">
        <v>17097.010869565216</v>
      </c>
      <c r="M748" s="20" t="s">
        <v>767</v>
      </c>
      <c r="N748" s="21" t="s">
        <v>1909</v>
      </c>
      <c r="O748" s="26">
        <v>76250</v>
      </c>
      <c r="P748" s="26">
        <v>2</v>
      </c>
      <c r="Q748" s="67">
        <v>38125</v>
      </c>
      <c r="R748" s="69">
        <v>5.0632911392405064E-3</v>
      </c>
    </row>
    <row r="749" spans="2:18" x14ac:dyDescent="0.2">
      <c r="B749" s="20" t="s">
        <v>746</v>
      </c>
      <c r="C749" s="21" t="s">
        <v>1885</v>
      </c>
      <c r="D749" s="21" t="s">
        <v>2209</v>
      </c>
      <c r="E749" s="26">
        <v>2743650</v>
      </c>
      <c r="F749" s="26">
        <v>120</v>
      </c>
      <c r="G749" s="26">
        <v>22863.75</v>
      </c>
      <c r="H749" s="112">
        <v>500</v>
      </c>
      <c r="I749" s="68">
        <v>4.166666666666667</v>
      </c>
      <c r="J749" s="68">
        <v>0.24</v>
      </c>
      <c r="K749" s="67">
        <v>5487.3</v>
      </c>
      <c r="M749" s="20" t="s">
        <v>768</v>
      </c>
      <c r="N749" s="21" t="s">
        <v>1910</v>
      </c>
      <c r="O749" s="26">
        <v>5773685</v>
      </c>
      <c r="P749" s="26">
        <v>250</v>
      </c>
      <c r="Q749" s="67">
        <v>23094.74</v>
      </c>
      <c r="R749" s="69">
        <v>0.27624309392265195</v>
      </c>
    </row>
    <row r="750" spans="2:18" x14ac:dyDescent="0.2">
      <c r="B750" s="20" t="s">
        <v>747</v>
      </c>
      <c r="C750" s="21" t="s">
        <v>1886</v>
      </c>
      <c r="D750" s="21" t="s">
        <v>2209</v>
      </c>
      <c r="E750" s="26">
        <v>3320735</v>
      </c>
      <c r="F750" s="26">
        <v>172</v>
      </c>
      <c r="G750" s="26">
        <v>19306.598837209302</v>
      </c>
      <c r="H750" s="112">
        <v>315</v>
      </c>
      <c r="I750" s="68">
        <v>1.8313953488372092</v>
      </c>
      <c r="J750" s="68">
        <v>0.54603174603174598</v>
      </c>
      <c r="K750" s="67">
        <v>10542.015873015873</v>
      </c>
      <c r="M750" s="20" t="s">
        <v>769</v>
      </c>
      <c r="N750" s="21" t="s">
        <v>1911</v>
      </c>
      <c r="O750" s="26">
        <v>303235</v>
      </c>
      <c r="P750" s="26">
        <v>25</v>
      </c>
      <c r="Q750" s="67">
        <v>12129.4</v>
      </c>
      <c r="R750" s="69">
        <v>4.4247787610619468E-2</v>
      </c>
    </row>
    <row r="751" spans="2:18" x14ac:dyDescent="0.2">
      <c r="B751" s="20" t="s">
        <v>748</v>
      </c>
      <c r="C751" s="21" t="s">
        <v>1887</v>
      </c>
      <c r="D751" s="21" t="s">
        <v>2209</v>
      </c>
      <c r="E751" s="26">
        <v>2954050</v>
      </c>
      <c r="F751" s="26">
        <v>176</v>
      </c>
      <c r="G751" s="26">
        <v>16784.375</v>
      </c>
      <c r="H751" s="112">
        <v>365</v>
      </c>
      <c r="I751" s="68">
        <v>2.0738636363636362</v>
      </c>
      <c r="J751" s="68">
        <v>0.48219178082191783</v>
      </c>
      <c r="K751" s="67">
        <v>8093.2876712328771</v>
      </c>
      <c r="M751" s="20" t="s">
        <v>770</v>
      </c>
      <c r="N751" s="21" t="s">
        <v>1912</v>
      </c>
      <c r="O751" s="26">
        <v>552950</v>
      </c>
      <c r="P751" s="26">
        <v>12</v>
      </c>
      <c r="Q751" s="67">
        <v>46079.166666666664</v>
      </c>
      <c r="R751" s="69">
        <v>0.03</v>
      </c>
    </row>
    <row r="752" spans="2:18" x14ac:dyDescent="0.2">
      <c r="B752" s="20" t="s">
        <v>749</v>
      </c>
      <c r="C752" s="21" t="s">
        <v>1888</v>
      </c>
      <c r="D752" s="21" t="s">
        <v>2209</v>
      </c>
      <c r="E752" s="26">
        <v>353325</v>
      </c>
      <c r="F752" s="26">
        <v>30</v>
      </c>
      <c r="G752" s="26">
        <v>11777.5</v>
      </c>
      <c r="H752" s="112">
        <v>215</v>
      </c>
      <c r="I752" s="68">
        <v>7.166666666666667</v>
      </c>
      <c r="J752" s="68">
        <v>0.13953488372093023</v>
      </c>
      <c r="K752" s="67">
        <v>1643.3720930232557</v>
      </c>
      <c r="M752" s="20" t="s">
        <v>771</v>
      </c>
      <c r="N752" s="21" t="s">
        <v>1913</v>
      </c>
      <c r="O752" s="26">
        <v>18000</v>
      </c>
      <c r="P752" s="26">
        <v>1</v>
      </c>
      <c r="Q752" s="67">
        <v>18000</v>
      </c>
      <c r="R752" s="69">
        <v>5.1282051282051282E-3</v>
      </c>
    </row>
    <row r="753" spans="2:18" x14ac:dyDescent="0.2">
      <c r="B753" s="20" t="s">
        <v>750</v>
      </c>
      <c r="C753" s="21" t="s">
        <v>1889</v>
      </c>
      <c r="D753" s="21" t="s">
        <v>2209</v>
      </c>
      <c r="E753" s="26">
        <v>7225550</v>
      </c>
      <c r="F753" s="26">
        <v>389</v>
      </c>
      <c r="G753" s="26">
        <v>18574.678663239076</v>
      </c>
      <c r="H753" s="112">
        <v>755</v>
      </c>
      <c r="I753" s="68">
        <v>1.9408740359897172</v>
      </c>
      <c r="J753" s="68">
        <v>0.51523178807947023</v>
      </c>
      <c r="K753" s="67">
        <v>9570.2649006622523</v>
      </c>
      <c r="M753" s="20" t="s">
        <v>772</v>
      </c>
      <c r="N753" s="21" t="s">
        <v>1914</v>
      </c>
      <c r="O753" s="26">
        <v>1222750</v>
      </c>
      <c r="P753" s="26">
        <v>65</v>
      </c>
      <c r="Q753" s="67">
        <v>18811.538461538461</v>
      </c>
      <c r="R753" s="69">
        <v>0.10236220472440945</v>
      </c>
    </row>
    <row r="754" spans="2:18" x14ac:dyDescent="0.2">
      <c r="B754" s="20" t="s">
        <v>751</v>
      </c>
      <c r="C754" s="21" t="s">
        <v>1890</v>
      </c>
      <c r="D754" s="21" t="s">
        <v>2209</v>
      </c>
      <c r="E754" s="26">
        <v>29257645</v>
      </c>
      <c r="F754" s="26">
        <v>852</v>
      </c>
      <c r="G754" s="26">
        <v>34339.958920187797</v>
      </c>
      <c r="H754" s="112">
        <v>975</v>
      </c>
      <c r="I754" s="68">
        <v>1.1443661971830985</v>
      </c>
      <c r="J754" s="68">
        <v>0.87384615384615383</v>
      </c>
      <c r="K754" s="67">
        <v>30007.841025641024</v>
      </c>
      <c r="M754" s="20" t="s">
        <v>773</v>
      </c>
      <c r="N754" s="21" t="s">
        <v>1915</v>
      </c>
      <c r="O754" s="26">
        <v>1575275</v>
      </c>
      <c r="P754" s="26">
        <v>71</v>
      </c>
      <c r="Q754" s="67">
        <v>22186.971830985916</v>
      </c>
      <c r="R754" s="69">
        <v>0.14199999999999999</v>
      </c>
    </row>
    <row r="755" spans="2:18" x14ac:dyDescent="0.2">
      <c r="B755" s="20" t="s">
        <v>752</v>
      </c>
      <c r="C755" s="21" t="s">
        <v>1891</v>
      </c>
      <c r="D755" s="21" t="s">
        <v>2209</v>
      </c>
      <c r="E755" s="26">
        <v>1300905</v>
      </c>
      <c r="F755" s="26">
        <v>86</v>
      </c>
      <c r="G755" s="26">
        <v>15126.802325581395</v>
      </c>
      <c r="H755" s="112">
        <v>515</v>
      </c>
      <c r="I755" s="68">
        <v>5.9883720930232558</v>
      </c>
      <c r="J755" s="68">
        <v>0.16699029126213591</v>
      </c>
      <c r="K755" s="67">
        <v>2526.029126213592</v>
      </c>
      <c r="M755" s="20" t="s">
        <v>774</v>
      </c>
      <c r="N755" s="21" t="s">
        <v>1916</v>
      </c>
      <c r="O755" s="26">
        <v>54000</v>
      </c>
      <c r="P755" s="26">
        <v>4</v>
      </c>
      <c r="Q755" s="67">
        <v>13500</v>
      </c>
      <c r="R755" s="69">
        <v>1.2307692307692308E-2</v>
      </c>
    </row>
    <row r="756" spans="2:18" x14ac:dyDescent="0.2">
      <c r="B756" s="20" t="s">
        <v>753</v>
      </c>
      <c r="C756" s="21" t="s">
        <v>1892</v>
      </c>
      <c r="D756" s="21" t="s">
        <v>2209</v>
      </c>
      <c r="E756" s="26">
        <v>8250590</v>
      </c>
      <c r="F756" s="26">
        <v>315</v>
      </c>
      <c r="G756" s="26">
        <v>26192.349206349205</v>
      </c>
      <c r="H756" s="112">
        <v>400</v>
      </c>
      <c r="I756" s="68">
        <v>1.2698412698412698</v>
      </c>
      <c r="J756" s="68">
        <v>0.78749999999999998</v>
      </c>
      <c r="K756" s="67">
        <v>20626.474999999999</v>
      </c>
      <c r="M756" s="20" t="s">
        <v>775</v>
      </c>
      <c r="N756" s="21" t="s">
        <v>1917</v>
      </c>
      <c r="O756" s="26">
        <v>3665975</v>
      </c>
      <c r="P756" s="26">
        <v>81</v>
      </c>
      <c r="Q756" s="67">
        <v>45258.950617283954</v>
      </c>
      <c r="R756" s="69">
        <v>0.11328671328671329</v>
      </c>
    </row>
    <row r="757" spans="2:18" x14ac:dyDescent="0.2">
      <c r="B757" s="20" t="s">
        <v>754</v>
      </c>
      <c r="C757" s="21" t="s">
        <v>1893</v>
      </c>
      <c r="D757" s="21" t="s">
        <v>2209</v>
      </c>
      <c r="E757" s="26">
        <v>1220550</v>
      </c>
      <c r="F757" s="26">
        <v>67</v>
      </c>
      <c r="G757" s="26">
        <v>18217.164179104479</v>
      </c>
      <c r="H757" s="112">
        <v>210</v>
      </c>
      <c r="I757" s="68">
        <v>3.1343283582089554</v>
      </c>
      <c r="J757" s="68">
        <v>0.31904761904761902</v>
      </c>
      <c r="K757" s="67">
        <v>5812.1428571428569</v>
      </c>
      <c r="M757" s="20" t="s">
        <v>776</v>
      </c>
      <c r="N757" s="21" t="s">
        <v>1918</v>
      </c>
      <c r="O757" s="26">
        <v>3046250</v>
      </c>
      <c r="P757" s="26">
        <v>68</v>
      </c>
      <c r="Q757" s="67">
        <v>44797.794117647056</v>
      </c>
      <c r="R757" s="69">
        <v>8.9473684210526316E-2</v>
      </c>
    </row>
    <row r="758" spans="2:18" x14ac:dyDescent="0.2">
      <c r="B758" s="20" t="s">
        <v>755</v>
      </c>
      <c r="C758" s="21" t="s">
        <v>1897</v>
      </c>
      <c r="D758" s="21" t="s">
        <v>2210</v>
      </c>
      <c r="E758" s="26">
        <v>7363380</v>
      </c>
      <c r="F758" s="26">
        <v>200</v>
      </c>
      <c r="G758" s="26">
        <v>36816.9</v>
      </c>
      <c r="H758" s="112">
        <v>710</v>
      </c>
      <c r="I758" s="68">
        <v>3.55</v>
      </c>
      <c r="J758" s="68">
        <v>0.28169014084507044</v>
      </c>
      <c r="K758" s="67">
        <v>10370.957746478873</v>
      </c>
      <c r="M758" s="20" t="s">
        <v>777</v>
      </c>
      <c r="N758" s="21" t="s">
        <v>1919</v>
      </c>
      <c r="O758" s="26">
        <v>2228350</v>
      </c>
      <c r="P758" s="26">
        <v>80</v>
      </c>
      <c r="Q758" s="67">
        <v>27854.375</v>
      </c>
      <c r="R758" s="69">
        <v>0.10256410256410256</v>
      </c>
    </row>
    <row r="759" spans="2:18" x14ac:dyDescent="0.2">
      <c r="B759" s="20" t="s">
        <v>756</v>
      </c>
      <c r="C759" s="21" t="s">
        <v>1898</v>
      </c>
      <c r="D759" s="21" t="s">
        <v>2210</v>
      </c>
      <c r="E759" s="26">
        <v>11896020</v>
      </c>
      <c r="F759" s="26">
        <v>307</v>
      </c>
      <c r="G759" s="26">
        <v>38749.250814332248</v>
      </c>
      <c r="H759" s="112">
        <v>835</v>
      </c>
      <c r="I759" s="68">
        <v>2.7198697068403908</v>
      </c>
      <c r="J759" s="68">
        <v>0.36766467065868264</v>
      </c>
      <c r="K759" s="67">
        <v>14246.730538922156</v>
      </c>
      <c r="M759" s="20" t="s">
        <v>778</v>
      </c>
      <c r="N759" s="21" t="s">
        <v>1259</v>
      </c>
      <c r="O759" s="26">
        <v>185250</v>
      </c>
      <c r="P759" s="26">
        <v>3</v>
      </c>
      <c r="Q759" s="67">
        <v>61750</v>
      </c>
      <c r="R759" s="69">
        <v>7.4999999999999997E-3</v>
      </c>
    </row>
    <row r="760" spans="2:18" x14ac:dyDescent="0.2">
      <c r="B760" s="20" t="s">
        <v>757</v>
      </c>
      <c r="C760" s="21" t="s">
        <v>1899</v>
      </c>
      <c r="D760" s="21" t="s">
        <v>2210</v>
      </c>
      <c r="E760" s="26">
        <v>6462015</v>
      </c>
      <c r="F760" s="26">
        <v>312</v>
      </c>
      <c r="G760" s="26">
        <v>20711.586538461539</v>
      </c>
      <c r="H760" s="112">
        <v>860</v>
      </c>
      <c r="I760" s="68">
        <v>2.7564102564102564</v>
      </c>
      <c r="J760" s="68">
        <v>0.36279069767441863</v>
      </c>
      <c r="K760" s="67">
        <v>7513.9709302325582</v>
      </c>
      <c r="M760" s="20" t="s">
        <v>779</v>
      </c>
      <c r="N760" s="21" t="s">
        <v>1260</v>
      </c>
      <c r="O760" s="26">
        <v>197930250</v>
      </c>
      <c r="P760" s="26">
        <v>1677</v>
      </c>
      <c r="Q760" s="67">
        <v>118026.38640429339</v>
      </c>
      <c r="R760" s="69">
        <v>0.5392282958199357</v>
      </c>
    </row>
    <row r="761" spans="2:18" x14ac:dyDescent="0.2">
      <c r="B761" s="20" t="s">
        <v>758</v>
      </c>
      <c r="C761" s="21" t="s">
        <v>1900</v>
      </c>
      <c r="D761" s="21" t="s">
        <v>2210</v>
      </c>
      <c r="E761" s="26">
        <v>19602530</v>
      </c>
      <c r="F761" s="26">
        <v>218</v>
      </c>
      <c r="G761" s="26">
        <v>89919.862385321103</v>
      </c>
      <c r="H761" s="112">
        <v>745</v>
      </c>
      <c r="I761" s="68">
        <v>3.4174311926605503</v>
      </c>
      <c r="J761" s="68">
        <v>0.29261744966442954</v>
      </c>
      <c r="K761" s="67">
        <v>26312.120805369126</v>
      </c>
      <c r="M761" s="20" t="s">
        <v>780</v>
      </c>
      <c r="N761" s="21" t="s">
        <v>1261</v>
      </c>
      <c r="O761" s="26">
        <v>121534500</v>
      </c>
      <c r="P761" s="26">
        <v>848</v>
      </c>
      <c r="Q761" s="67">
        <v>143318.9858490566</v>
      </c>
      <c r="R761" s="69">
        <v>0.32932038834951455</v>
      </c>
    </row>
    <row r="762" spans="2:18" x14ac:dyDescent="0.2">
      <c r="B762" s="20" t="s">
        <v>759</v>
      </c>
      <c r="C762" s="21" t="s">
        <v>1901</v>
      </c>
      <c r="D762" s="21" t="s">
        <v>2210</v>
      </c>
      <c r="E762" s="26">
        <v>9675365</v>
      </c>
      <c r="F762" s="26">
        <v>416</v>
      </c>
      <c r="G762" s="26">
        <v>23258.088942307691</v>
      </c>
      <c r="H762" s="112">
        <v>840</v>
      </c>
      <c r="I762" s="68">
        <v>2.0192307692307692</v>
      </c>
      <c r="J762" s="68">
        <v>0.49523809523809526</v>
      </c>
      <c r="K762" s="67">
        <v>11518.291666666666</v>
      </c>
      <c r="M762" s="20" t="s">
        <v>781</v>
      </c>
      <c r="N762" s="21" t="s">
        <v>1262</v>
      </c>
      <c r="O762" s="26">
        <v>1811750</v>
      </c>
      <c r="P762" s="26">
        <v>85</v>
      </c>
      <c r="Q762" s="67">
        <v>21314.705882352941</v>
      </c>
      <c r="R762" s="69">
        <v>0.12781954887218044</v>
      </c>
    </row>
    <row r="763" spans="2:18" x14ac:dyDescent="0.2">
      <c r="B763" s="20" t="s">
        <v>760</v>
      </c>
      <c r="C763" s="21" t="s">
        <v>1902</v>
      </c>
      <c r="D763" s="21" t="s">
        <v>2210</v>
      </c>
      <c r="E763" s="26">
        <v>8221175</v>
      </c>
      <c r="F763" s="26">
        <v>209</v>
      </c>
      <c r="G763" s="26">
        <v>39335.765550239237</v>
      </c>
      <c r="H763" s="112">
        <v>490</v>
      </c>
      <c r="I763" s="68">
        <v>2.3444976076555024</v>
      </c>
      <c r="J763" s="68">
        <v>0.42653061224489797</v>
      </c>
      <c r="K763" s="67">
        <v>16777.908163265307</v>
      </c>
      <c r="M763" s="20" t="s">
        <v>782</v>
      </c>
      <c r="N763" s="21" t="s">
        <v>1263</v>
      </c>
      <c r="O763" s="26">
        <v>42489300</v>
      </c>
      <c r="P763" s="26">
        <v>236</v>
      </c>
      <c r="Q763" s="67">
        <v>180039.40677966102</v>
      </c>
      <c r="R763" s="69">
        <v>0.26222222222222225</v>
      </c>
    </row>
    <row r="764" spans="2:18" x14ac:dyDescent="0.2">
      <c r="B764" s="20" t="s">
        <v>761</v>
      </c>
      <c r="C764" s="21" t="s">
        <v>1903</v>
      </c>
      <c r="D764" s="21" t="s">
        <v>2210</v>
      </c>
      <c r="E764" s="26">
        <v>2950825</v>
      </c>
      <c r="F764" s="26">
        <v>138</v>
      </c>
      <c r="G764" s="26">
        <v>21382.789855072464</v>
      </c>
      <c r="H764" s="112">
        <v>550</v>
      </c>
      <c r="I764" s="68">
        <v>3.9855072463768115</v>
      </c>
      <c r="J764" s="68">
        <v>0.25090909090909091</v>
      </c>
      <c r="K764" s="67">
        <v>5365.136363636364</v>
      </c>
      <c r="M764" s="20" t="s">
        <v>783</v>
      </c>
      <c r="N764" s="21" t="s">
        <v>1264</v>
      </c>
      <c r="O764" s="26">
        <v>1699100</v>
      </c>
      <c r="P764" s="26">
        <v>95</v>
      </c>
      <c r="Q764" s="67">
        <v>17885.263157894737</v>
      </c>
      <c r="R764" s="69">
        <v>0.19587628865979381</v>
      </c>
    </row>
    <row r="765" spans="2:18" x14ac:dyDescent="0.2">
      <c r="B765" s="20" t="s">
        <v>762</v>
      </c>
      <c r="C765" s="21" t="s">
        <v>1904</v>
      </c>
      <c r="D765" s="21" t="s">
        <v>2210</v>
      </c>
      <c r="E765" s="26">
        <v>51739433</v>
      </c>
      <c r="F765" s="26">
        <v>842</v>
      </c>
      <c r="G765" s="26">
        <v>61448.257719714966</v>
      </c>
      <c r="H765" s="112">
        <v>1365</v>
      </c>
      <c r="I765" s="68">
        <v>1.6211401425178147</v>
      </c>
      <c r="J765" s="68">
        <v>0.61684981684981688</v>
      </c>
      <c r="K765" s="67">
        <v>37904.346520146522</v>
      </c>
      <c r="M765" s="20" t="s">
        <v>784</v>
      </c>
      <c r="N765" s="21" t="s">
        <v>1265</v>
      </c>
      <c r="O765" s="26">
        <v>177550</v>
      </c>
      <c r="P765" s="26">
        <v>7</v>
      </c>
      <c r="Q765" s="67">
        <v>25364.285714285714</v>
      </c>
      <c r="R765" s="69">
        <v>1.3592233009708738E-2</v>
      </c>
    </row>
    <row r="766" spans="2:18" x14ac:dyDescent="0.2">
      <c r="B766" s="20" t="s">
        <v>763</v>
      </c>
      <c r="C766" s="21" t="s">
        <v>1905</v>
      </c>
      <c r="D766" s="21" t="s">
        <v>2210</v>
      </c>
      <c r="E766" s="26">
        <v>3810955</v>
      </c>
      <c r="F766" s="26">
        <v>171</v>
      </c>
      <c r="G766" s="26">
        <v>22286.286549707602</v>
      </c>
      <c r="H766" s="112">
        <v>595</v>
      </c>
      <c r="I766" s="68">
        <v>3.4795321637426899</v>
      </c>
      <c r="J766" s="68">
        <v>0.28739495798319326</v>
      </c>
      <c r="K766" s="67">
        <v>6404.9663865546217</v>
      </c>
      <c r="M766" s="20" t="s">
        <v>785</v>
      </c>
      <c r="N766" s="21" t="s">
        <v>1266</v>
      </c>
      <c r="O766" s="26">
        <v>5825600</v>
      </c>
      <c r="P766" s="26">
        <v>78</v>
      </c>
      <c r="Q766" s="67">
        <v>74687.179487179485</v>
      </c>
      <c r="R766" s="69">
        <v>0.15</v>
      </c>
    </row>
    <row r="767" spans="2:18" x14ac:dyDescent="0.2">
      <c r="B767" s="20" t="s">
        <v>764</v>
      </c>
      <c r="C767" s="21" t="s">
        <v>1906</v>
      </c>
      <c r="D767" s="21" t="s">
        <v>2210</v>
      </c>
      <c r="E767" s="26">
        <v>3181745</v>
      </c>
      <c r="F767" s="26">
        <v>181</v>
      </c>
      <c r="G767" s="26">
        <v>17578.701657458565</v>
      </c>
      <c r="H767" s="112">
        <v>430</v>
      </c>
      <c r="I767" s="68">
        <v>2.3756906077348066</v>
      </c>
      <c r="J767" s="68">
        <v>0.42093023255813955</v>
      </c>
      <c r="K767" s="67">
        <v>7399.4069767441861</v>
      </c>
      <c r="M767" s="20" t="s">
        <v>786</v>
      </c>
      <c r="N767" s="21" t="s">
        <v>1267</v>
      </c>
      <c r="O767" s="26">
        <v>199225</v>
      </c>
      <c r="P767" s="26">
        <v>11</v>
      </c>
      <c r="Q767" s="67">
        <v>18111.363636363636</v>
      </c>
      <c r="R767" s="69">
        <v>3.1428571428571431E-2</v>
      </c>
    </row>
    <row r="768" spans="2:18" x14ac:dyDescent="0.2">
      <c r="B768" s="20" t="s">
        <v>765</v>
      </c>
      <c r="C768" s="21" t="s">
        <v>1907</v>
      </c>
      <c r="D768" s="21" t="s">
        <v>2210</v>
      </c>
      <c r="E768" s="26">
        <v>10999250</v>
      </c>
      <c r="F768" s="26">
        <v>68</v>
      </c>
      <c r="G768" s="26">
        <v>161753.67647058822</v>
      </c>
      <c r="H768" s="112">
        <v>400</v>
      </c>
      <c r="I768" s="68">
        <v>5.882352941176471</v>
      </c>
      <c r="J768" s="68">
        <v>0.17</v>
      </c>
      <c r="K768" s="67">
        <v>27498.125</v>
      </c>
      <c r="M768" s="20" t="s">
        <v>787</v>
      </c>
      <c r="N768" s="21" t="s">
        <v>1268</v>
      </c>
      <c r="O768" s="26">
        <v>266950</v>
      </c>
      <c r="P768" s="26">
        <v>7</v>
      </c>
      <c r="Q768" s="67">
        <v>38135.714285714283</v>
      </c>
      <c r="R768" s="69">
        <v>2.2222222222222223E-2</v>
      </c>
    </row>
    <row r="769" spans="2:18" x14ac:dyDescent="0.2">
      <c r="B769" s="20" t="s">
        <v>766</v>
      </c>
      <c r="C769" s="21" t="s">
        <v>1908</v>
      </c>
      <c r="D769" s="21" t="s">
        <v>2210</v>
      </c>
      <c r="E769" s="26">
        <v>2842260</v>
      </c>
      <c r="F769" s="26">
        <v>99</v>
      </c>
      <c r="G769" s="26">
        <v>28709.696969696968</v>
      </c>
      <c r="H769" s="112">
        <v>490</v>
      </c>
      <c r="I769" s="68">
        <v>4.9494949494949498</v>
      </c>
      <c r="J769" s="68">
        <v>0.20204081632653062</v>
      </c>
      <c r="K769" s="67">
        <v>5800.5306122448983</v>
      </c>
      <c r="M769" s="20" t="s">
        <v>788</v>
      </c>
      <c r="N769" s="21" t="s">
        <v>1269</v>
      </c>
      <c r="O769" s="26">
        <v>1086900</v>
      </c>
      <c r="P769" s="26">
        <v>26</v>
      </c>
      <c r="Q769" s="67">
        <v>41803.846153846156</v>
      </c>
      <c r="R769" s="69">
        <v>7.3239436619718309E-2</v>
      </c>
    </row>
    <row r="770" spans="2:18" x14ac:dyDescent="0.2">
      <c r="B770" s="20" t="s">
        <v>767</v>
      </c>
      <c r="C770" s="21" t="s">
        <v>1909</v>
      </c>
      <c r="D770" s="21" t="s">
        <v>2210</v>
      </c>
      <c r="E770" s="26">
        <v>2076250</v>
      </c>
      <c r="F770" s="26">
        <v>104</v>
      </c>
      <c r="G770" s="26">
        <v>19963.942307692309</v>
      </c>
      <c r="H770" s="112">
        <v>395</v>
      </c>
      <c r="I770" s="68">
        <v>3.7980769230769229</v>
      </c>
      <c r="J770" s="68">
        <v>0.26329113924050634</v>
      </c>
      <c r="K770" s="67">
        <v>5256.3291139240509</v>
      </c>
      <c r="M770" s="20" t="s">
        <v>789</v>
      </c>
      <c r="N770" s="21" t="s">
        <v>1270</v>
      </c>
      <c r="O770" s="26">
        <v>191250</v>
      </c>
      <c r="P770" s="26">
        <v>9</v>
      </c>
      <c r="Q770" s="67">
        <v>21250</v>
      </c>
      <c r="R770" s="69">
        <v>4.4999999999999998E-2</v>
      </c>
    </row>
    <row r="771" spans="2:18" x14ac:dyDescent="0.2">
      <c r="B771" s="20" t="s">
        <v>768</v>
      </c>
      <c r="C771" s="21" t="s">
        <v>1910</v>
      </c>
      <c r="D771" s="21" t="s">
        <v>2210</v>
      </c>
      <c r="E771" s="26">
        <v>20092298</v>
      </c>
      <c r="F771" s="26">
        <v>643</v>
      </c>
      <c r="G771" s="26">
        <v>31247.741835147746</v>
      </c>
      <c r="H771" s="112">
        <v>905</v>
      </c>
      <c r="I771" s="68">
        <v>1.4074650077760498</v>
      </c>
      <c r="J771" s="68">
        <v>0.7104972375690608</v>
      </c>
      <c r="K771" s="67">
        <v>22201.434254143645</v>
      </c>
      <c r="M771" s="20" t="s">
        <v>790</v>
      </c>
      <c r="N771" s="21" t="s">
        <v>1271</v>
      </c>
      <c r="O771" s="26">
        <v>1804955</v>
      </c>
      <c r="P771" s="26">
        <v>61</v>
      </c>
      <c r="Q771" s="67">
        <v>29589.426229508197</v>
      </c>
      <c r="R771" s="69">
        <v>0.17428571428571429</v>
      </c>
    </row>
    <row r="772" spans="2:18" x14ac:dyDescent="0.2">
      <c r="B772" s="20" t="s">
        <v>769</v>
      </c>
      <c r="C772" s="21" t="s">
        <v>1911</v>
      </c>
      <c r="D772" s="21" t="s">
        <v>2210</v>
      </c>
      <c r="E772" s="26">
        <v>4640820</v>
      </c>
      <c r="F772" s="26">
        <v>130</v>
      </c>
      <c r="G772" s="26">
        <v>35698.615384615383</v>
      </c>
      <c r="H772" s="112">
        <v>565</v>
      </c>
      <c r="I772" s="68">
        <v>4.3461538461538458</v>
      </c>
      <c r="J772" s="68">
        <v>0.23008849557522124</v>
      </c>
      <c r="K772" s="67">
        <v>8213.8407079646022</v>
      </c>
      <c r="M772" s="20" t="s">
        <v>791</v>
      </c>
      <c r="N772" s="21" t="s">
        <v>1272</v>
      </c>
      <c r="O772" s="26">
        <v>180500</v>
      </c>
      <c r="P772" s="26">
        <v>8</v>
      </c>
      <c r="Q772" s="67">
        <v>22562.5</v>
      </c>
      <c r="R772" s="69">
        <v>3.6363636363636362E-2</v>
      </c>
    </row>
    <row r="773" spans="2:18" x14ac:dyDescent="0.2">
      <c r="B773" s="20" t="s">
        <v>770</v>
      </c>
      <c r="C773" s="21" t="s">
        <v>1912</v>
      </c>
      <c r="D773" s="21" t="s">
        <v>2210</v>
      </c>
      <c r="E773" s="26">
        <v>4629350</v>
      </c>
      <c r="F773" s="26">
        <v>118</v>
      </c>
      <c r="G773" s="26">
        <v>39231.779661016946</v>
      </c>
      <c r="H773" s="112">
        <v>400</v>
      </c>
      <c r="I773" s="68">
        <v>3.3898305084745761</v>
      </c>
      <c r="J773" s="68">
        <v>0.29499999999999998</v>
      </c>
      <c r="K773" s="67">
        <v>11573.375</v>
      </c>
      <c r="M773" s="20" t="s">
        <v>792</v>
      </c>
      <c r="N773" s="21" t="s">
        <v>1273</v>
      </c>
      <c r="O773" s="26">
        <v>391500</v>
      </c>
      <c r="P773" s="26">
        <v>15</v>
      </c>
      <c r="Q773" s="67">
        <v>26100</v>
      </c>
      <c r="R773" s="69">
        <v>8.3333333333333329E-2</v>
      </c>
    </row>
    <row r="774" spans="2:18" x14ac:dyDescent="0.2">
      <c r="B774" s="20" t="s">
        <v>771</v>
      </c>
      <c r="C774" s="21" t="s">
        <v>1913</v>
      </c>
      <c r="D774" s="21" t="s">
        <v>2210</v>
      </c>
      <c r="E774" s="26">
        <v>450200</v>
      </c>
      <c r="F774" s="26">
        <v>28</v>
      </c>
      <c r="G774" s="26">
        <v>16078.571428571429</v>
      </c>
      <c r="H774" s="112">
        <v>195</v>
      </c>
      <c r="I774" s="68">
        <v>6.9642857142857144</v>
      </c>
      <c r="J774" s="68">
        <v>0.14358974358974358</v>
      </c>
      <c r="K774" s="67">
        <v>2308.7179487179487</v>
      </c>
      <c r="M774" s="20" t="s">
        <v>793</v>
      </c>
      <c r="N774" s="21" t="s">
        <v>1274</v>
      </c>
      <c r="O774" s="26">
        <v>870950</v>
      </c>
      <c r="P774" s="26">
        <v>18</v>
      </c>
      <c r="Q774" s="67">
        <v>48386.111111111109</v>
      </c>
      <c r="R774" s="69">
        <v>5.3731343283582089E-2</v>
      </c>
    </row>
    <row r="775" spans="2:18" x14ac:dyDescent="0.2">
      <c r="B775" s="20" t="s">
        <v>772</v>
      </c>
      <c r="C775" s="21" t="s">
        <v>1914</v>
      </c>
      <c r="D775" s="21" t="s">
        <v>2210</v>
      </c>
      <c r="E775" s="26">
        <v>4845550</v>
      </c>
      <c r="F775" s="26">
        <v>180</v>
      </c>
      <c r="G775" s="26">
        <v>26919.722222222223</v>
      </c>
      <c r="H775" s="112">
        <v>635</v>
      </c>
      <c r="I775" s="68">
        <v>3.5277777777777777</v>
      </c>
      <c r="J775" s="68">
        <v>0.28346456692913385</v>
      </c>
      <c r="K775" s="67">
        <v>7630.787401574803</v>
      </c>
      <c r="M775" s="20" t="s">
        <v>794</v>
      </c>
      <c r="N775" s="21" t="s">
        <v>1275</v>
      </c>
      <c r="O775" s="26">
        <v>890005</v>
      </c>
      <c r="P775" s="26">
        <v>41</v>
      </c>
      <c r="Q775" s="67">
        <v>21707.439024390245</v>
      </c>
      <c r="R775" s="69">
        <v>0.11232876712328767</v>
      </c>
    </row>
    <row r="776" spans="2:18" x14ac:dyDescent="0.2">
      <c r="B776" s="20" t="s">
        <v>773</v>
      </c>
      <c r="C776" s="21" t="s">
        <v>1915</v>
      </c>
      <c r="D776" s="21" t="s">
        <v>2210</v>
      </c>
      <c r="E776" s="26">
        <v>4715675</v>
      </c>
      <c r="F776" s="26">
        <v>225</v>
      </c>
      <c r="G776" s="26">
        <v>20958.555555555555</v>
      </c>
      <c r="H776" s="112">
        <v>500</v>
      </c>
      <c r="I776" s="68">
        <v>2.2222222222222223</v>
      </c>
      <c r="J776" s="68">
        <v>0.45</v>
      </c>
      <c r="K776" s="67">
        <v>9431.35</v>
      </c>
      <c r="M776" s="20" t="s">
        <v>795</v>
      </c>
      <c r="N776" s="21" t="s">
        <v>1276</v>
      </c>
      <c r="O776" s="26">
        <v>330000</v>
      </c>
      <c r="P776" s="26">
        <v>1</v>
      </c>
      <c r="Q776" s="67">
        <v>330000</v>
      </c>
      <c r="R776" s="69">
        <v>6.0606060606060606E-3</v>
      </c>
    </row>
    <row r="777" spans="2:18" x14ac:dyDescent="0.2">
      <c r="B777" s="20" t="s">
        <v>774</v>
      </c>
      <c r="C777" s="21" t="s">
        <v>1916</v>
      </c>
      <c r="D777" s="21" t="s">
        <v>2210</v>
      </c>
      <c r="E777" s="26">
        <v>5577475</v>
      </c>
      <c r="F777" s="26">
        <v>40</v>
      </c>
      <c r="G777" s="26">
        <v>139436.875</v>
      </c>
      <c r="H777" s="112">
        <v>325</v>
      </c>
      <c r="I777" s="68">
        <v>8.125</v>
      </c>
      <c r="J777" s="68">
        <v>0.12307692307692308</v>
      </c>
      <c r="K777" s="67">
        <v>17161.461538461539</v>
      </c>
      <c r="M777" s="20" t="s">
        <v>796</v>
      </c>
      <c r="N777" s="21" t="s">
        <v>1277</v>
      </c>
      <c r="O777" s="26">
        <v>239970</v>
      </c>
      <c r="P777" s="26">
        <v>8</v>
      </c>
      <c r="Q777" s="67">
        <v>29996.25</v>
      </c>
      <c r="R777" s="69">
        <v>3.5555555555555556E-2</v>
      </c>
    </row>
    <row r="778" spans="2:18" x14ac:dyDescent="0.2">
      <c r="B778" s="20" t="s">
        <v>775</v>
      </c>
      <c r="C778" s="21" t="s">
        <v>1917</v>
      </c>
      <c r="D778" s="21" t="s">
        <v>2210</v>
      </c>
      <c r="E778" s="26">
        <v>18625100</v>
      </c>
      <c r="F778" s="26">
        <v>352</v>
      </c>
      <c r="G778" s="26">
        <v>52912.215909090912</v>
      </c>
      <c r="H778" s="112">
        <v>715</v>
      </c>
      <c r="I778" s="68">
        <v>2.03125</v>
      </c>
      <c r="J778" s="68">
        <v>0.49230769230769234</v>
      </c>
      <c r="K778" s="67">
        <v>26049.090909090908</v>
      </c>
      <c r="M778" s="20" t="s">
        <v>797</v>
      </c>
      <c r="N778" s="21" t="s">
        <v>1278</v>
      </c>
      <c r="O778" s="26">
        <v>1036425</v>
      </c>
      <c r="P778" s="26">
        <v>71</v>
      </c>
      <c r="Q778" s="67">
        <v>14597.535211267606</v>
      </c>
      <c r="R778" s="69">
        <v>0.17749999999999999</v>
      </c>
    </row>
    <row r="779" spans="2:18" x14ac:dyDescent="0.2">
      <c r="B779" s="20" t="s">
        <v>776</v>
      </c>
      <c r="C779" s="21" t="s">
        <v>1918</v>
      </c>
      <c r="D779" s="21" t="s">
        <v>2210</v>
      </c>
      <c r="E779" s="26">
        <v>6901000</v>
      </c>
      <c r="F779" s="26">
        <v>181</v>
      </c>
      <c r="G779" s="26">
        <v>38127.071823204416</v>
      </c>
      <c r="H779" s="112">
        <v>760</v>
      </c>
      <c r="I779" s="68">
        <v>4.1988950276243093</v>
      </c>
      <c r="J779" s="68">
        <v>0.2381578947368421</v>
      </c>
      <c r="K779" s="67">
        <v>9080.2631578947367</v>
      </c>
      <c r="M779" s="20" t="s">
        <v>798</v>
      </c>
      <c r="N779" s="21" t="s">
        <v>1279</v>
      </c>
      <c r="O779" s="26">
        <v>781125</v>
      </c>
      <c r="P779" s="26">
        <v>38</v>
      </c>
      <c r="Q779" s="67">
        <v>20555.92105263158</v>
      </c>
      <c r="R779" s="69">
        <v>0.11874999999999999</v>
      </c>
    </row>
    <row r="780" spans="2:18" x14ac:dyDescent="0.2">
      <c r="B780" s="20" t="s">
        <v>777</v>
      </c>
      <c r="C780" s="21" t="s">
        <v>1919</v>
      </c>
      <c r="D780" s="21" t="s">
        <v>2210</v>
      </c>
      <c r="E780" s="26">
        <v>9434780</v>
      </c>
      <c r="F780" s="26">
        <v>301</v>
      </c>
      <c r="G780" s="26">
        <v>31344.784053156145</v>
      </c>
      <c r="H780" s="112">
        <v>780</v>
      </c>
      <c r="I780" s="68">
        <v>2.5913621262458473</v>
      </c>
      <c r="J780" s="68">
        <v>0.38589743589743591</v>
      </c>
      <c r="K780" s="67">
        <v>12095.871794871795</v>
      </c>
      <c r="M780" s="20" t="s">
        <v>799</v>
      </c>
      <c r="N780" s="21" t="s">
        <v>1280</v>
      </c>
      <c r="O780" s="26">
        <v>848775</v>
      </c>
      <c r="P780" s="26">
        <v>15</v>
      </c>
      <c r="Q780" s="67">
        <v>56585</v>
      </c>
      <c r="R780" s="69">
        <v>0.05</v>
      </c>
    </row>
    <row r="781" spans="2:18" x14ac:dyDescent="0.2">
      <c r="B781" s="20" t="s">
        <v>778</v>
      </c>
      <c r="C781" s="21" t="s">
        <v>1259</v>
      </c>
      <c r="D781" s="21" t="s">
        <v>2190</v>
      </c>
      <c r="E781" s="26">
        <v>551800</v>
      </c>
      <c r="F781" s="26">
        <v>16</v>
      </c>
      <c r="G781" s="26">
        <v>34487.5</v>
      </c>
      <c r="H781" s="112">
        <v>400</v>
      </c>
      <c r="I781" s="68">
        <v>25</v>
      </c>
      <c r="J781" s="68">
        <v>0.04</v>
      </c>
      <c r="K781" s="67">
        <v>1379.5</v>
      </c>
      <c r="M781" s="20" t="s">
        <v>800</v>
      </c>
      <c r="N781" s="21" t="s">
        <v>1281</v>
      </c>
      <c r="O781" s="26">
        <v>1445775</v>
      </c>
      <c r="P781" s="26">
        <v>41</v>
      </c>
      <c r="Q781" s="67">
        <v>35262.804878048781</v>
      </c>
      <c r="R781" s="69">
        <v>8.5416666666666669E-2</v>
      </c>
    </row>
    <row r="782" spans="2:18" x14ac:dyDescent="0.2">
      <c r="B782" s="20" t="s">
        <v>779</v>
      </c>
      <c r="C782" s="21" t="s">
        <v>1260</v>
      </c>
      <c r="D782" s="21" t="s">
        <v>2190</v>
      </c>
      <c r="E782" s="26">
        <v>261621585</v>
      </c>
      <c r="F782" s="26">
        <v>2379</v>
      </c>
      <c r="G782" s="26">
        <v>109971.24211853721</v>
      </c>
      <c r="H782" s="112">
        <v>3110</v>
      </c>
      <c r="I782" s="68">
        <v>1.3072719630096679</v>
      </c>
      <c r="J782" s="68">
        <v>0.76495176848874602</v>
      </c>
      <c r="K782" s="67">
        <v>84122.6961414791</v>
      </c>
      <c r="M782" s="20" t="s">
        <v>801</v>
      </c>
      <c r="N782" s="21" t="s">
        <v>1282</v>
      </c>
      <c r="O782" s="26">
        <v>1528875</v>
      </c>
      <c r="P782" s="26">
        <v>36</v>
      </c>
      <c r="Q782" s="67">
        <v>42468.75</v>
      </c>
      <c r="R782" s="69">
        <v>5.8536585365853662E-2</v>
      </c>
    </row>
    <row r="783" spans="2:18" x14ac:dyDescent="0.2">
      <c r="B783" s="20" t="s">
        <v>780</v>
      </c>
      <c r="C783" s="21" t="s">
        <v>1261</v>
      </c>
      <c r="D783" s="21" t="s">
        <v>2190</v>
      </c>
      <c r="E783" s="26">
        <v>156984246</v>
      </c>
      <c r="F783" s="26">
        <v>1344</v>
      </c>
      <c r="G783" s="26">
        <v>116803.75446428571</v>
      </c>
      <c r="H783" s="112">
        <v>2575</v>
      </c>
      <c r="I783" s="68">
        <v>1.9159226190476191</v>
      </c>
      <c r="J783" s="68">
        <v>0.52194174757281553</v>
      </c>
      <c r="K783" s="67">
        <v>60964.755728155338</v>
      </c>
      <c r="M783" s="20" t="s">
        <v>802</v>
      </c>
      <c r="N783" s="21" t="s">
        <v>1283</v>
      </c>
      <c r="O783" s="26">
        <v>147625</v>
      </c>
      <c r="P783" s="26">
        <v>14</v>
      </c>
      <c r="Q783" s="67">
        <v>10544.642857142857</v>
      </c>
      <c r="R783" s="69">
        <v>4.5161290322580643E-2</v>
      </c>
    </row>
    <row r="784" spans="2:18" x14ac:dyDescent="0.2">
      <c r="B784" s="20" t="s">
        <v>781</v>
      </c>
      <c r="C784" s="21" t="s">
        <v>1262</v>
      </c>
      <c r="D784" s="21" t="s">
        <v>2190</v>
      </c>
      <c r="E784" s="26">
        <v>11314874</v>
      </c>
      <c r="F784" s="26">
        <v>436</v>
      </c>
      <c r="G784" s="26">
        <v>25951.545871559632</v>
      </c>
      <c r="H784" s="112">
        <v>665</v>
      </c>
      <c r="I784" s="68">
        <v>1.525229357798165</v>
      </c>
      <c r="J784" s="68">
        <v>0.65563909774436091</v>
      </c>
      <c r="K784" s="67">
        <v>17014.84812030075</v>
      </c>
      <c r="M784" s="20" t="s">
        <v>803</v>
      </c>
      <c r="N784" s="21" t="s">
        <v>1284</v>
      </c>
      <c r="O784" s="26">
        <v>76250</v>
      </c>
      <c r="P784" s="26">
        <v>2</v>
      </c>
      <c r="Q784" s="67">
        <v>38125</v>
      </c>
      <c r="R784" s="69">
        <v>0.01</v>
      </c>
    </row>
    <row r="785" spans="2:18" x14ac:dyDescent="0.2">
      <c r="B785" s="20" t="s">
        <v>782</v>
      </c>
      <c r="C785" s="21" t="s">
        <v>1263</v>
      </c>
      <c r="D785" s="21" t="s">
        <v>2190</v>
      </c>
      <c r="E785" s="26">
        <v>60810442</v>
      </c>
      <c r="F785" s="26">
        <v>525</v>
      </c>
      <c r="G785" s="26">
        <v>115829.41333333333</v>
      </c>
      <c r="H785" s="112">
        <v>900</v>
      </c>
      <c r="I785" s="68">
        <v>1.7142857142857142</v>
      </c>
      <c r="J785" s="68">
        <v>0.58333333333333337</v>
      </c>
      <c r="K785" s="67">
        <v>67567.157777777771</v>
      </c>
      <c r="M785" s="20" t="s">
        <v>804</v>
      </c>
      <c r="N785" s="21" t="s">
        <v>1285</v>
      </c>
      <c r="O785" s="26">
        <v>491050</v>
      </c>
      <c r="P785" s="26">
        <v>19</v>
      </c>
      <c r="Q785" s="67">
        <v>25844.736842105263</v>
      </c>
      <c r="R785" s="69">
        <v>3.5185185185185187E-2</v>
      </c>
    </row>
    <row r="786" spans="2:18" x14ac:dyDescent="0.2">
      <c r="B786" s="20" t="s">
        <v>783</v>
      </c>
      <c r="C786" s="21" t="s">
        <v>1264</v>
      </c>
      <c r="D786" s="21" t="s">
        <v>2190</v>
      </c>
      <c r="E786" s="26">
        <v>13503345</v>
      </c>
      <c r="F786" s="26">
        <v>308</v>
      </c>
      <c r="G786" s="26">
        <v>43842.029220779223</v>
      </c>
      <c r="H786" s="112">
        <v>485</v>
      </c>
      <c r="I786" s="68">
        <v>1.5746753246753247</v>
      </c>
      <c r="J786" s="68">
        <v>0.63505154639175254</v>
      </c>
      <c r="K786" s="67">
        <v>27841.948453608249</v>
      </c>
      <c r="M786" s="20" t="s">
        <v>805</v>
      </c>
      <c r="N786" s="21" t="s">
        <v>1286</v>
      </c>
      <c r="O786" s="26">
        <v>16600</v>
      </c>
      <c r="P786" s="26">
        <v>3</v>
      </c>
      <c r="Q786" s="67">
        <v>5533.333333333333</v>
      </c>
      <c r="R786" s="69">
        <v>1.1320754716981131E-2</v>
      </c>
    </row>
    <row r="787" spans="2:18" x14ac:dyDescent="0.2">
      <c r="B787" s="20" t="s">
        <v>784</v>
      </c>
      <c r="C787" s="21" t="s">
        <v>1265</v>
      </c>
      <c r="D787" s="21" t="s">
        <v>2190</v>
      </c>
      <c r="E787" s="26">
        <v>3447650</v>
      </c>
      <c r="F787" s="26">
        <v>78</v>
      </c>
      <c r="G787" s="26">
        <v>44200.641025641024</v>
      </c>
      <c r="H787" s="112">
        <v>515</v>
      </c>
      <c r="I787" s="68">
        <v>6.6025641025641022</v>
      </c>
      <c r="J787" s="68">
        <v>0.15145631067961166</v>
      </c>
      <c r="K787" s="67">
        <v>6694.4660194174758</v>
      </c>
      <c r="M787" s="20" t="s">
        <v>806</v>
      </c>
      <c r="N787" s="21" t="s">
        <v>1287</v>
      </c>
      <c r="O787" s="26">
        <v>270225</v>
      </c>
      <c r="P787" s="26">
        <v>25</v>
      </c>
      <c r="Q787" s="67">
        <v>10809</v>
      </c>
      <c r="R787" s="69">
        <v>4.4642857142857144E-2</v>
      </c>
    </row>
    <row r="788" spans="2:18" x14ac:dyDescent="0.2">
      <c r="B788" s="20" t="s">
        <v>785</v>
      </c>
      <c r="C788" s="21" t="s">
        <v>1266</v>
      </c>
      <c r="D788" s="21" t="s">
        <v>2190</v>
      </c>
      <c r="E788" s="26">
        <v>13234750</v>
      </c>
      <c r="F788" s="26">
        <v>290</v>
      </c>
      <c r="G788" s="26">
        <v>45637.068965517239</v>
      </c>
      <c r="H788" s="112">
        <v>520</v>
      </c>
      <c r="I788" s="68">
        <v>1.7931034482758621</v>
      </c>
      <c r="J788" s="68">
        <v>0.55769230769230771</v>
      </c>
      <c r="K788" s="67">
        <v>25451.442307692309</v>
      </c>
      <c r="M788" s="20" t="s">
        <v>807</v>
      </c>
      <c r="N788" s="21" t="s">
        <v>1288</v>
      </c>
      <c r="O788" s="26">
        <v>236200</v>
      </c>
      <c r="P788" s="26">
        <v>14</v>
      </c>
      <c r="Q788" s="67">
        <v>16871.428571428572</v>
      </c>
      <c r="R788" s="69">
        <v>2.3333333333333334E-2</v>
      </c>
    </row>
    <row r="789" spans="2:18" x14ac:dyDescent="0.2">
      <c r="B789" s="20" t="s">
        <v>786</v>
      </c>
      <c r="C789" s="21" t="s">
        <v>1267</v>
      </c>
      <c r="D789" s="21" t="s">
        <v>2190</v>
      </c>
      <c r="E789" s="26">
        <v>6483670</v>
      </c>
      <c r="F789" s="26">
        <v>252</v>
      </c>
      <c r="G789" s="26">
        <v>25728.849206349205</v>
      </c>
      <c r="H789" s="112">
        <v>350</v>
      </c>
      <c r="I789" s="68">
        <v>1.3888888888888888</v>
      </c>
      <c r="J789" s="68">
        <v>0.72</v>
      </c>
      <c r="K789" s="67">
        <v>18524.771428571428</v>
      </c>
      <c r="M789" s="20" t="s">
        <v>808</v>
      </c>
      <c r="N789" s="21" t="s">
        <v>1289</v>
      </c>
      <c r="O789" s="26">
        <v>49850</v>
      </c>
      <c r="P789" s="26">
        <v>6</v>
      </c>
      <c r="Q789" s="67">
        <v>8308.3333333333339</v>
      </c>
      <c r="R789" s="69">
        <v>1.3793103448275862E-2</v>
      </c>
    </row>
    <row r="790" spans="2:18" x14ac:dyDescent="0.2">
      <c r="B790" s="20" t="s">
        <v>787</v>
      </c>
      <c r="C790" s="21" t="s">
        <v>1268</v>
      </c>
      <c r="D790" s="21" t="s">
        <v>2190</v>
      </c>
      <c r="E790" s="26">
        <v>4137030</v>
      </c>
      <c r="F790" s="26">
        <v>176</v>
      </c>
      <c r="G790" s="26">
        <v>23505.852272727272</v>
      </c>
      <c r="H790" s="112">
        <v>315</v>
      </c>
      <c r="I790" s="68">
        <v>1.7897727272727273</v>
      </c>
      <c r="J790" s="68">
        <v>0.55873015873015874</v>
      </c>
      <c r="K790" s="67">
        <v>13133.428571428571</v>
      </c>
      <c r="M790" s="20" t="s">
        <v>809</v>
      </c>
      <c r="N790" s="21" t="s">
        <v>1290</v>
      </c>
      <c r="O790" s="26">
        <v>61100</v>
      </c>
      <c r="P790" s="26">
        <v>5</v>
      </c>
      <c r="Q790" s="67">
        <v>12220</v>
      </c>
      <c r="R790" s="69">
        <v>1.5151515151515152E-2</v>
      </c>
    </row>
    <row r="791" spans="2:18" x14ac:dyDescent="0.2">
      <c r="B791" s="20" t="s">
        <v>788</v>
      </c>
      <c r="C791" s="21" t="s">
        <v>1269</v>
      </c>
      <c r="D791" s="21" t="s">
        <v>2190</v>
      </c>
      <c r="E791" s="26">
        <v>7814042</v>
      </c>
      <c r="F791" s="26">
        <v>240</v>
      </c>
      <c r="G791" s="26">
        <v>32558.508333333335</v>
      </c>
      <c r="H791" s="112">
        <v>355</v>
      </c>
      <c r="I791" s="68">
        <v>1.4791666666666667</v>
      </c>
      <c r="J791" s="68">
        <v>0.676056338028169</v>
      </c>
      <c r="K791" s="67">
        <v>22011.385915492956</v>
      </c>
      <c r="M791" s="20" t="s">
        <v>810</v>
      </c>
      <c r="N791" s="21" t="s">
        <v>1920</v>
      </c>
      <c r="O791" s="26">
        <v>92750</v>
      </c>
      <c r="P791" s="26">
        <v>4</v>
      </c>
      <c r="Q791" s="67">
        <v>23187.5</v>
      </c>
      <c r="R791" s="69">
        <v>2.4242424242424242E-2</v>
      </c>
    </row>
    <row r="792" spans="2:18" x14ac:dyDescent="0.2">
      <c r="B792" s="20" t="s">
        <v>789</v>
      </c>
      <c r="C792" s="21" t="s">
        <v>1270</v>
      </c>
      <c r="D792" s="21" t="s">
        <v>2190</v>
      </c>
      <c r="E792" s="26">
        <v>4995305</v>
      </c>
      <c r="F792" s="26">
        <v>96</v>
      </c>
      <c r="G792" s="26">
        <v>52034.427083333336</v>
      </c>
      <c r="H792" s="112">
        <v>200</v>
      </c>
      <c r="I792" s="68">
        <v>2.0833333333333335</v>
      </c>
      <c r="J792" s="68">
        <v>0.48</v>
      </c>
      <c r="K792" s="67">
        <v>24976.525000000001</v>
      </c>
      <c r="M792" s="20" t="s">
        <v>811</v>
      </c>
      <c r="N792" s="21" t="s">
        <v>1921</v>
      </c>
      <c r="O792" s="26">
        <v>50150</v>
      </c>
      <c r="P792" s="26">
        <v>6</v>
      </c>
      <c r="Q792" s="67">
        <v>8358.3333333333339</v>
      </c>
      <c r="R792" s="69">
        <v>2.5000000000000001E-2</v>
      </c>
    </row>
    <row r="793" spans="2:18" x14ac:dyDescent="0.2">
      <c r="B793" s="20" t="s">
        <v>790</v>
      </c>
      <c r="C793" s="21" t="s">
        <v>1271</v>
      </c>
      <c r="D793" s="21" t="s">
        <v>2190</v>
      </c>
      <c r="E793" s="26">
        <v>5410886</v>
      </c>
      <c r="F793" s="26">
        <v>262</v>
      </c>
      <c r="G793" s="26">
        <v>20652.236641221374</v>
      </c>
      <c r="H793" s="112">
        <v>350</v>
      </c>
      <c r="I793" s="68">
        <v>1.3358778625954197</v>
      </c>
      <c r="J793" s="68">
        <v>0.74857142857142855</v>
      </c>
      <c r="K793" s="67">
        <v>15459.674285714285</v>
      </c>
      <c r="M793" s="20" t="s">
        <v>812</v>
      </c>
      <c r="N793" s="21" t="s">
        <v>1922</v>
      </c>
      <c r="O793" s="26">
        <v>299700</v>
      </c>
      <c r="P793" s="26">
        <v>16</v>
      </c>
      <c r="Q793" s="67">
        <v>18731.25</v>
      </c>
      <c r="R793" s="69">
        <v>3.2653061224489799E-2</v>
      </c>
    </row>
    <row r="794" spans="2:18" x14ac:dyDescent="0.2">
      <c r="B794" s="20" t="s">
        <v>791</v>
      </c>
      <c r="C794" s="21" t="s">
        <v>1272</v>
      </c>
      <c r="D794" s="21" t="s">
        <v>2190</v>
      </c>
      <c r="E794" s="26">
        <v>6110435</v>
      </c>
      <c r="F794" s="26">
        <v>157</v>
      </c>
      <c r="G794" s="26">
        <v>38919.96815286624</v>
      </c>
      <c r="H794" s="112">
        <v>220</v>
      </c>
      <c r="I794" s="68">
        <v>1.4012738853503184</v>
      </c>
      <c r="J794" s="68">
        <v>0.71363636363636362</v>
      </c>
      <c r="K794" s="67">
        <v>27774.704545454544</v>
      </c>
      <c r="M794" s="20" t="s">
        <v>813</v>
      </c>
      <c r="N794" s="21" t="s">
        <v>1923</v>
      </c>
      <c r="O794" s="26">
        <v>530475</v>
      </c>
      <c r="P794" s="26">
        <v>20</v>
      </c>
      <c r="Q794" s="67">
        <v>26523.75</v>
      </c>
      <c r="R794" s="69">
        <v>5.2631578947368418E-2</v>
      </c>
    </row>
    <row r="795" spans="2:18" x14ac:dyDescent="0.2">
      <c r="B795" s="20" t="s">
        <v>792</v>
      </c>
      <c r="C795" s="21" t="s">
        <v>1273</v>
      </c>
      <c r="D795" s="21" t="s">
        <v>2190</v>
      </c>
      <c r="E795" s="26">
        <v>4645895</v>
      </c>
      <c r="F795" s="26">
        <v>224</v>
      </c>
      <c r="G795" s="26">
        <v>20740.602678571428</v>
      </c>
      <c r="H795" s="112">
        <v>180</v>
      </c>
      <c r="I795" s="68">
        <v>0.8035714285714286</v>
      </c>
      <c r="J795" s="68">
        <v>1.2444444444444445</v>
      </c>
      <c r="K795" s="67">
        <v>25810.527777777777</v>
      </c>
      <c r="M795" s="20" t="s">
        <v>814</v>
      </c>
      <c r="N795" s="21" t="s">
        <v>1924</v>
      </c>
      <c r="O795" s="26">
        <v>12050</v>
      </c>
      <c r="P795" s="26">
        <v>3</v>
      </c>
      <c r="Q795" s="67">
        <v>4016.6666666666665</v>
      </c>
      <c r="R795" s="69">
        <v>1.1538461538461539E-2</v>
      </c>
    </row>
    <row r="796" spans="2:18" x14ac:dyDescent="0.2">
      <c r="B796" s="20" t="s">
        <v>793</v>
      </c>
      <c r="C796" s="21" t="s">
        <v>1274</v>
      </c>
      <c r="D796" s="21" t="s">
        <v>2190</v>
      </c>
      <c r="E796" s="26">
        <v>4561955</v>
      </c>
      <c r="F796" s="26">
        <v>231</v>
      </c>
      <c r="G796" s="26">
        <v>19748.722943722943</v>
      </c>
      <c r="H796" s="112">
        <v>335</v>
      </c>
      <c r="I796" s="68">
        <v>1.4502164502164503</v>
      </c>
      <c r="J796" s="68">
        <v>0.68955223880597016</v>
      </c>
      <c r="K796" s="67">
        <v>13617.776119402984</v>
      </c>
      <c r="M796" s="20" t="s">
        <v>815</v>
      </c>
      <c r="N796" s="21" t="s">
        <v>1925</v>
      </c>
      <c r="O796" s="26">
        <v>150350</v>
      </c>
      <c r="P796" s="26">
        <v>18</v>
      </c>
      <c r="Q796" s="67">
        <v>8352.7777777777774</v>
      </c>
      <c r="R796" s="69">
        <v>3.870967741935484E-2</v>
      </c>
    </row>
    <row r="797" spans="2:18" x14ac:dyDescent="0.2">
      <c r="B797" s="20" t="s">
        <v>794</v>
      </c>
      <c r="C797" s="21" t="s">
        <v>1275</v>
      </c>
      <c r="D797" s="21" t="s">
        <v>2190</v>
      </c>
      <c r="E797" s="26">
        <v>13045325</v>
      </c>
      <c r="F797" s="26">
        <v>339</v>
      </c>
      <c r="G797" s="26">
        <v>38481.784660766963</v>
      </c>
      <c r="H797" s="112">
        <v>365</v>
      </c>
      <c r="I797" s="68">
        <v>1.0766961651917404</v>
      </c>
      <c r="J797" s="68">
        <v>0.92876712328767119</v>
      </c>
      <c r="K797" s="67">
        <v>35740.616438356163</v>
      </c>
      <c r="M797" s="20" t="s">
        <v>816</v>
      </c>
      <c r="N797" s="21" t="s">
        <v>1926</v>
      </c>
      <c r="O797" s="26">
        <v>174700</v>
      </c>
      <c r="P797" s="26">
        <v>3</v>
      </c>
      <c r="Q797" s="67">
        <v>58233.333333333336</v>
      </c>
      <c r="R797" s="69">
        <v>1.2E-2</v>
      </c>
    </row>
    <row r="798" spans="2:18" x14ac:dyDescent="0.2">
      <c r="B798" s="20" t="s">
        <v>795</v>
      </c>
      <c r="C798" s="21" t="s">
        <v>1276</v>
      </c>
      <c r="D798" s="21" t="s">
        <v>2190</v>
      </c>
      <c r="E798" s="26">
        <v>909800</v>
      </c>
      <c r="F798" s="26">
        <v>71</v>
      </c>
      <c r="G798" s="26">
        <v>12814.084507042253</v>
      </c>
      <c r="H798" s="112">
        <v>165</v>
      </c>
      <c r="I798" s="68">
        <v>2.323943661971831</v>
      </c>
      <c r="J798" s="68">
        <v>0.4303030303030303</v>
      </c>
      <c r="K798" s="67">
        <v>5513.939393939394</v>
      </c>
      <c r="M798" s="20" t="s">
        <v>817</v>
      </c>
      <c r="N798" s="21" t="s">
        <v>1927</v>
      </c>
      <c r="O798" s="26">
        <v>303050</v>
      </c>
      <c r="P798" s="26">
        <v>13</v>
      </c>
      <c r="Q798" s="67">
        <v>23311.538461538461</v>
      </c>
      <c r="R798" s="69">
        <v>3.4210526315789476E-2</v>
      </c>
    </row>
    <row r="799" spans="2:18" x14ac:dyDescent="0.2">
      <c r="B799" s="20" t="s">
        <v>796</v>
      </c>
      <c r="C799" s="21" t="s">
        <v>1277</v>
      </c>
      <c r="D799" s="21" t="s">
        <v>2190</v>
      </c>
      <c r="E799" s="26">
        <v>2096575</v>
      </c>
      <c r="F799" s="26">
        <v>80</v>
      </c>
      <c r="G799" s="26">
        <v>26207.1875</v>
      </c>
      <c r="H799" s="112">
        <v>225</v>
      </c>
      <c r="I799" s="68">
        <v>2.8125</v>
      </c>
      <c r="J799" s="68">
        <v>0.35555555555555557</v>
      </c>
      <c r="K799" s="67">
        <v>9318.1111111111113</v>
      </c>
      <c r="M799" s="20" t="s">
        <v>818</v>
      </c>
      <c r="N799" s="21" t="s">
        <v>1928</v>
      </c>
      <c r="O799" s="26">
        <v>197200</v>
      </c>
      <c r="P799" s="26">
        <v>11</v>
      </c>
      <c r="Q799" s="67">
        <v>17927.272727272728</v>
      </c>
      <c r="R799" s="69">
        <v>3.1884057971014491E-2</v>
      </c>
    </row>
    <row r="800" spans="2:18" x14ac:dyDescent="0.2">
      <c r="B800" s="20" t="s">
        <v>797</v>
      </c>
      <c r="C800" s="21" t="s">
        <v>1278</v>
      </c>
      <c r="D800" s="21" t="s">
        <v>2190</v>
      </c>
      <c r="E800" s="26">
        <v>9333835</v>
      </c>
      <c r="F800" s="26">
        <v>446</v>
      </c>
      <c r="G800" s="26">
        <v>20927.881165919283</v>
      </c>
      <c r="H800" s="112">
        <v>400</v>
      </c>
      <c r="I800" s="68">
        <v>0.89686098654708524</v>
      </c>
      <c r="J800" s="68">
        <v>1.115</v>
      </c>
      <c r="K800" s="67">
        <v>23334.587500000001</v>
      </c>
      <c r="M800" s="20" t="s">
        <v>819</v>
      </c>
      <c r="N800" s="21" t="s">
        <v>1929</v>
      </c>
      <c r="O800" s="26">
        <v>144500</v>
      </c>
      <c r="P800" s="26">
        <v>16</v>
      </c>
      <c r="Q800" s="67">
        <v>9031.25</v>
      </c>
      <c r="R800" s="69">
        <v>5.8181818181818182E-2</v>
      </c>
    </row>
    <row r="801" spans="2:18" x14ac:dyDescent="0.2">
      <c r="B801" s="20" t="s">
        <v>798</v>
      </c>
      <c r="C801" s="21" t="s">
        <v>1279</v>
      </c>
      <c r="D801" s="21" t="s">
        <v>2190</v>
      </c>
      <c r="E801" s="26">
        <v>11359325</v>
      </c>
      <c r="F801" s="26">
        <v>343</v>
      </c>
      <c r="G801" s="26">
        <v>33117.565597667635</v>
      </c>
      <c r="H801" s="112">
        <v>320</v>
      </c>
      <c r="I801" s="68">
        <v>0.93294460641399413</v>
      </c>
      <c r="J801" s="68">
        <v>1.0718749999999999</v>
      </c>
      <c r="K801" s="67">
        <v>35497.890625</v>
      </c>
      <c r="M801" s="20" t="s">
        <v>820</v>
      </c>
      <c r="N801" s="21" t="s">
        <v>1930</v>
      </c>
      <c r="O801" s="26">
        <v>476375</v>
      </c>
      <c r="P801" s="26">
        <v>11</v>
      </c>
      <c r="Q801" s="67">
        <v>43306.818181818184</v>
      </c>
      <c r="R801" s="69">
        <v>1.9819819819819819E-2</v>
      </c>
    </row>
    <row r="802" spans="2:18" x14ac:dyDescent="0.2">
      <c r="B802" s="20" t="s">
        <v>799</v>
      </c>
      <c r="C802" s="21" t="s">
        <v>1280</v>
      </c>
      <c r="D802" s="21" t="s">
        <v>2190</v>
      </c>
      <c r="E802" s="26">
        <v>3325955</v>
      </c>
      <c r="F802" s="26">
        <v>175</v>
      </c>
      <c r="G802" s="26">
        <v>19005.457142857143</v>
      </c>
      <c r="H802" s="112">
        <v>300</v>
      </c>
      <c r="I802" s="68">
        <v>1.7142857142857142</v>
      </c>
      <c r="J802" s="68">
        <v>0.58333333333333337</v>
      </c>
      <c r="K802" s="67">
        <v>11086.516666666666</v>
      </c>
      <c r="M802" s="20" t="s">
        <v>821</v>
      </c>
      <c r="N802" s="21" t="s">
        <v>1931</v>
      </c>
      <c r="O802" s="26">
        <v>4930075</v>
      </c>
      <c r="P802" s="26">
        <v>176</v>
      </c>
      <c r="Q802" s="67">
        <v>28011.789772727272</v>
      </c>
      <c r="R802" s="69">
        <v>0.21595092024539878</v>
      </c>
    </row>
    <row r="803" spans="2:18" x14ac:dyDescent="0.2">
      <c r="B803" s="20" t="s">
        <v>800</v>
      </c>
      <c r="C803" s="21" t="s">
        <v>1281</v>
      </c>
      <c r="D803" s="21" t="s">
        <v>2190</v>
      </c>
      <c r="E803" s="26">
        <v>8816225</v>
      </c>
      <c r="F803" s="26">
        <v>226</v>
      </c>
      <c r="G803" s="26">
        <v>39009.845132743365</v>
      </c>
      <c r="H803" s="112">
        <v>480</v>
      </c>
      <c r="I803" s="68">
        <v>2.1238938053097347</v>
      </c>
      <c r="J803" s="68">
        <v>0.47083333333333333</v>
      </c>
      <c r="K803" s="67">
        <v>18367.135416666668</v>
      </c>
      <c r="M803" s="20" t="s">
        <v>822</v>
      </c>
      <c r="N803" s="21" t="s">
        <v>1932</v>
      </c>
      <c r="O803" s="26">
        <v>412350</v>
      </c>
      <c r="P803" s="26">
        <v>33</v>
      </c>
      <c r="Q803" s="67">
        <v>12495.454545454546</v>
      </c>
      <c r="R803" s="69">
        <v>9.8507462686567168E-2</v>
      </c>
    </row>
    <row r="804" spans="2:18" x14ac:dyDescent="0.2">
      <c r="B804" s="20" t="s">
        <v>801</v>
      </c>
      <c r="C804" s="21" t="s">
        <v>1282</v>
      </c>
      <c r="D804" s="21" t="s">
        <v>2190</v>
      </c>
      <c r="E804" s="26">
        <v>13493070</v>
      </c>
      <c r="F804" s="26">
        <v>503</v>
      </c>
      <c r="G804" s="26">
        <v>26825.188866799206</v>
      </c>
      <c r="H804" s="112">
        <v>615</v>
      </c>
      <c r="I804" s="68">
        <v>1.2226640159045725</v>
      </c>
      <c r="J804" s="68">
        <v>0.8178861788617886</v>
      </c>
      <c r="K804" s="67">
        <v>21939.951219512193</v>
      </c>
      <c r="M804" s="20" t="s">
        <v>823</v>
      </c>
      <c r="N804" s="21" t="s">
        <v>1933</v>
      </c>
      <c r="O804" s="26">
        <v>44700</v>
      </c>
      <c r="P804" s="26">
        <v>3</v>
      </c>
      <c r="Q804" s="67">
        <v>14900</v>
      </c>
      <c r="R804" s="69">
        <v>1.1111111111111112E-2</v>
      </c>
    </row>
    <row r="805" spans="2:18" x14ac:dyDescent="0.2">
      <c r="B805" s="20" t="s">
        <v>802</v>
      </c>
      <c r="C805" s="21" t="s">
        <v>1283</v>
      </c>
      <c r="D805" s="21" t="s">
        <v>2190</v>
      </c>
      <c r="E805" s="26">
        <v>2078213</v>
      </c>
      <c r="F805" s="26">
        <v>146</v>
      </c>
      <c r="G805" s="26">
        <v>14234.335616438357</v>
      </c>
      <c r="H805" s="112">
        <v>310</v>
      </c>
      <c r="I805" s="68">
        <v>2.1232876712328768</v>
      </c>
      <c r="J805" s="68">
        <v>0.47096774193548385</v>
      </c>
      <c r="K805" s="67">
        <v>6703.9129032258061</v>
      </c>
      <c r="M805" s="20" t="s">
        <v>824</v>
      </c>
      <c r="N805" s="21" t="s">
        <v>1934</v>
      </c>
      <c r="O805" s="26">
        <v>558135</v>
      </c>
      <c r="P805" s="26">
        <v>41</v>
      </c>
      <c r="Q805" s="67">
        <v>13613.048780487805</v>
      </c>
      <c r="R805" s="69">
        <v>0.10123456790123457</v>
      </c>
    </row>
    <row r="806" spans="2:18" x14ac:dyDescent="0.2">
      <c r="B806" s="20" t="s">
        <v>803</v>
      </c>
      <c r="C806" s="21" t="s">
        <v>1284</v>
      </c>
      <c r="D806" s="21" t="s">
        <v>2190</v>
      </c>
      <c r="E806" s="26">
        <v>3114064</v>
      </c>
      <c r="F806" s="26">
        <v>30</v>
      </c>
      <c r="G806" s="26">
        <v>103802.13333333333</v>
      </c>
      <c r="H806" s="112">
        <v>200</v>
      </c>
      <c r="I806" s="68">
        <v>6.666666666666667</v>
      </c>
      <c r="J806" s="68">
        <v>0.15</v>
      </c>
      <c r="K806" s="67">
        <v>15570.32</v>
      </c>
      <c r="M806" s="20" t="s">
        <v>825</v>
      </c>
      <c r="N806" s="21" t="s">
        <v>1935</v>
      </c>
      <c r="O806" s="26">
        <v>969050</v>
      </c>
      <c r="P806" s="26">
        <v>57</v>
      </c>
      <c r="Q806" s="67">
        <v>17000.877192982458</v>
      </c>
      <c r="R806" s="69">
        <v>0.10270270270270271</v>
      </c>
    </row>
    <row r="807" spans="2:18" x14ac:dyDescent="0.2">
      <c r="B807" s="20" t="s">
        <v>804</v>
      </c>
      <c r="C807" s="21" t="s">
        <v>1285</v>
      </c>
      <c r="D807" s="21" t="s">
        <v>2190</v>
      </c>
      <c r="E807" s="26">
        <v>4720600</v>
      </c>
      <c r="F807" s="26">
        <v>171</v>
      </c>
      <c r="G807" s="26">
        <v>27605.847953216373</v>
      </c>
      <c r="H807" s="112">
        <v>540</v>
      </c>
      <c r="I807" s="68">
        <v>3.1578947368421053</v>
      </c>
      <c r="J807" s="68">
        <v>0.31666666666666665</v>
      </c>
      <c r="K807" s="67">
        <v>8741.8518518518522</v>
      </c>
      <c r="M807" s="20" t="s">
        <v>826</v>
      </c>
      <c r="N807" s="21" t="s">
        <v>1936</v>
      </c>
      <c r="O807" s="26">
        <v>2456575</v>
      </c>
      <c r="P807" s="26">
        <v>71</v>
      </c>
      <c r="Q807" s="67">
        <v>34599.647887323947</v>
      </c>
      <c r="R807" s="69">
        <v>0.14059405940594061</v>
      </c>
    </row>
    <row r="808" spans="2:18" x14ac:dyDescent="0.2">
      <c r="B808" s="20" t="s">
        <v>805</v>
      </c>
      <c r="C808" s="21" t="s">
        <v>1286</v>
      </c>
      <c r="D808" s="21" t="s">
        <v>2190</v>
      </c>
      <c r="E808" s="26">
        <v>516500</v>
      </c>
      <c r="F808" s="26">
        <v>40</v>
      </c>
      <c r="G808" s="26">
        <v>12912.5</v>
      </c>
      <c r="H808" s="112">
        <v>265</v>
      </c>
      <c r="I808" s="68">
        <v>6.625</v>
      </c>
      <c r="J808" s="68">
        <v>0.15094339622641509</v>
      </c>
      <c r="K808" s="67">
        <v>1949.0566037735848</v>
      </c>
      <c r="M808" s="20" t="s">
        <v>827</v>
      </c>
      <c r="N808" s="21" t="s">
        <v>1937</v>
      </c>
      <c r="O808" s="26">
        <v>541900</v>
      </c>
      <c r="P808" s="26">
        <v>46</v>
      </c>
      <c r="Q808" s="67">
        <v>11780.434782608696</v>
      </c>
      <c r="R808" s="69">
        <v>0.10952380952380952</v>
      </c>
    </row>
    <row r="809" spans="2:18" x14ac:dyDescent="0.2">
      <c r="B809" s="20" t="s">
        <v>806</v>
      </c>
      <c r="C809" s="21" t="s">
        <v>1287</v>
      </c>
      <c r="D809" s="21" t="s">
        <v>2190</v>
      </c>
      <c r="E809" s="26">
        <v>5771275</v>
      </c>
      <c r="F809" s="26">
        <v>205</v>
      </c>
      <c r="G809" s="26">
        <v>28152.560975609755</v>
      </c>
      <c r="H809" s="112">
        <v>560</v>
      </c>
      <c r="I809" s="68">
        <v>2.7317073170731709</v>
      </c>
      <c r="J809" s="68">
        <v>0.36607142857142855</v>
      </c>
      <c r="K809" s="67">
        <v>10305.848214285714</v>
      </c>
      <c r="M809" s="20" t="s">
        <v>828</v>
      </c>
      <c r="N809" s="21" t="s">
        <v>1938</v>
      </c>
      <c r="O809" s="26">
        <v>147900</v>
      </c>
      <c r="P809" s="26">
        <v>15</v>
      </c>
      <c r="Q809" s="67">
        <v>9860</v>
      </c>
      <c r="R809" s="69">
        <v>5.5555555555555552E-2</v>
      </c>
    </row>
    <row r="810" spans="2:18" x14ac:dyDescent="0.2">
      <c r="B810" s="20" t="s">
        <v>807</v>
      </c>
      <c r="C810" s="21" t="s">
        <v>1288</v>
      </c>
      <c r="D810" s="21" t="s">
        <v>2190</v>
      </c>
      <c r="E810" s="26">
        <v>5790550</v>
      </c>
      <c r="F810" s="26">
        <v>189</v>
      </c>
      <c r="G810" s="26">
        <v>30637.830687830687</v>
      </c>
      <c r="H810" s="112">
        <v>600</v>
      </c>
      <c r="I810" s="68">
        <v>3.1746031746031744</v>
      </c>
      <c r="J810" s="68">
        <v>0.315</v>
      </c>
      <c r="K810" s="67">
        <v>9650.9166666666661</v>
      </c>
      <c r="M810" s="20" t="s">
        <v>829</v>
      </c>
      <c r="N810" s="21" t="s">
        <v>1939</v>
      </c>
      <c r="O810" s="26">
        <v>76000</v>
      </c>
      <c r="P810" s="26">
        <v>7</v>
      </c>
      <c r="Q810" s="67">
        <v>10857.142857142857</v>
      </c>
      <c r="R810" s="69">
        <v>1.9718309859154931E-2</v>
      </c>
    </row>
    <row r="811" spans="2:18" x14ac:dyDescent="0.2">
      <c r="B811" s="20" t="s">
        <v>808</v>
      </c>
      <c r="C811" s="21" t="s">
        <v>1289</v>
      </c>
      <c r="D811" s="21" t="s">
        <v>2190</v>
      </c>
      <c r="E811" s="26">
        <v>1805750</v>
      </c>
      <c r="F811" s="26">
        <v>107</v>
      </c>
      <c r="G811" s="26">
        <v>16876.168224299065</v>
      </c>
      <c r="H811" s="112">
        <v>435</v>
      </c>
      <c r="I811" s="68">
        <v>4.0654205607476639</v>
      </c>
      <c r="J811" s="68">
        <v>0.24597701149425288</v>
      </c>
      <c r="K811" s="67">
        <v>4151.1494252873563</v>
      </c>
      <c r="M811" s="20" t="s">
        <v>830</v>
      </c>
      <c r="N811" s="21" t="s">
        <v>1940</v>
      </c>
      <c r="O811" s="26">
        <v>1716400</v>
      </c>
      <c r="P811" s="26">
        <v>46</v>
      </c>
      <c r="Q811" s="67">
        <v>37313.043478260872</v>
      </c>
      <c r="R811" s="69">
        <v>0.15333333333333332</v>
      </c>
    </row>
    <row r="812" spans="2:18" x14ac:dyDescent="0.2">
      <c r="B812" s="20" t="s">
        <v>809</v>
      </c>
      <c r="C812" s="21" t="s">
        <v>1290</v>
      </c>
      <c r="D812" s="21" t="s">
        <v>2190</v>
      </c>
      <c r="E812" s="26">
        <v>2850140</v>
      </c>
      <c r="F812" s="26">
        <v>56</v>
      </c>
      <c r="G812" s="26">
        <v>50895.357142857145</v>
      </c>
      <c r="H812" s="112">
        <v>330</v>
      </c>
      <c r="I812" s="68">
        <v>5.8928571428571432</v>
      </c>
      <c r="J812" s="68">
        <v>0.16969696969696971</v>
      </c>
      <c r="K812" s="67">
        <v>8636.7878787878781</v>
      </c>
      <c r="M812" s="20" t="s">
        <v>831</v>
      </c>
      <c r="N812" s="21" t="s">
        <v>1941</v>
      </c>
      <c r="O812" s="26">
        <v>148330</v>
      </c>
      <c r="P812" s="26">
        <v>9</v>
      </c>
      <c r="Q812" s="67">
        <v>16481.111111111109</v>
      </c>
      <c r="R812" s="69">
        <v>2.0224719101123594E-2</v>
      </c>
    </row>
    <row r="813" spans="2:18" x14ac:dyDescent="0.2">
      <c r="B813" s="20" t="s">
        <v>810</v>
      </c>
      <c r="C813" s="21" t="s">
        <v>1920</v>
      </c>
      <c r="D813" s="21" t="s">
        <v>2211</v>
      </c>
      <c r="E813" s="26">
        <v>1070050</v>
      </c>
      <c r="F813" s="26">
        <v>59</v>
      </c>
      <c r="G813" s="26">
        <v>18136.4406779661</v>
      </c>
      <c r="H813" s="112">
        <v>165</v>
      </c>
      <c r="I813" s="68">
        <v>2.7966101694915255</v>
      </c>
      <c r="J813" s="68">
        <v>0.3575757575757576</v>
      </c>
      <c r="K813" s="67">
        <v>6485.151515151515</v>
      </c>
      <c r="M813" s="20" t="s">
        <v>833</v>
      </c>
      <c r="N813" s="21" t="s">
        <v>1292</v>
      </c>
      <c r="O813" s="26">
        <v>839175</v>
      </c>
      <c r="P813" s="26">
        <v>21</v>
      </c>
      <c r="Q813" s="67">
        <v>39960.714285714283</v>
      </c>
      <c r="R813" s="69">
        <v>4.5652173913043478E-2</v>
      </c>
    </row>
    <row r="814" spans="2:18" x14ac:dyDescent="0.2">
      <c r="B814" s="20" t="s">
        <v>811</v>
      </c>
      <c r="C814" s="21" t="s">
        <v>1921</v>
      </c>
      <c r="D814" s="21" t="s">
        <v>2211</v>
      </c>
      <c r="E814" s="26">
        <v>3539125</v>
      </c>
      <c r="F814" s="26">
        <v>105</v>
      </c>
      <c r="G814" s="26">
        <v>33705.952380952382</v>
      </c>
      <c r="H814" s="112">
        <v>240</v>
      </c>
      <c r="I814" s="68">
        <v>2.2857142857142856</v>
      </c>
      <c r="J814" s="68">
        <v>0.4375</v>
      </c>
      <c r="K814" s="67">
        <v>14746.354166666666</v>
      </c>
      <c r="M814" s="20" t="s">
        <v>834</v>
      </c>
      <c r="N814" s="21" t="s">
        <v>1293</v>
      </c>
      <c r="O814" s="26">
        <v>977700</v>
      </c>
      <c r="P814" s="26">
        <v>40</v>
      </c>
      <c r="Q814" s="67">
        <v>24442.5</v>
      </c>
      <c r="R814" s="69">
        <v>8.98876404494382E-2</v>
      </c>
    </row>
    <row r="815" spans="2:18" x14ac:dyDescent="0.2">
      <c r="B815" s="20" t="s">
        <v>812</v>
      </c>
      <c r="C815" s="21" t="s">
        <v>1922</v>
      </c>
      <c r="D815" s="21" t="s">
        <v>2211</v>
      </c>
      <c r="E815" s="26">
        <v>6583205</v>
      </c>
      <c r="F815" s="26">
        <v>235</v>
      </c>
      <c r="G815" s="26">
        <v>28013.638297872341</v>
      </c>
      <c r="H815" s="112">
        <v>490</v>
      </c>
      <c r="I815" s="68">
        <v>2.0851063829787235</v>
      </c>
      <c r="J815" s="68">
        <v>0.47959183673469385</v>
      </c>
      <c r="K815" s="67">
        <v>13435.112244897959</v>
      </c>
      <c r="M815" s="20" t="s">
        <v>835</v>
      </c>
      <c r="N815" s="21" t="s">
        <v>1294</v>
      </c>
      <c r="O815" s="26">
        <v>362775</v>
      </c>
      <c r="P815" s="26">
        <v>15</v>
      </c>
      <c r="Q815" s="67">
        <v>24185</v>
      </c>
      <c r="R815" s="69">
        <v>3.3707865168539325E-2</v>
      </c>
    </row>
    <row r="816" spans="2:18" x14ac:dyDescent="0.2">
      <c r="B816" s="20" t="s">
        <v>813</v>
      </c>
      <c r="C816" s="21" t="s">
        <v>1923</v>
      </c>
      <c r="D816" s="21" t="s">
        <v>2211</v>
      </c>
      <c r="E816" s="26">
        <v>3036593</v>
      </c>
      <c r="F816" s="26">
        <v>99</v>
      </c>
      <c r="G816" s="26">
        <v>30672.656565656565</v>
      </c>
      <c r="H816" s="112">
        <v>380</v>
      </c>
      <c r="I816" s="68">
        <v>3.8383838383838382</v>
      </c>
      <c r="J816" s="68">
        <v>0.26052631578947366</v>
      </c>
      <c r="K816" s="67">
        <v>7991.0342105263162</v>
      </c>
      <c r="M816" s="20" t="s">
        <v>836</v>
      </c>
      <c r="N816" s="21" t="s">
        <v>1295</v>
      </c>
      <c r="O816" s="26">
        <v>1675050</v>
      </c>
      <c r="P816" s="26">
        <v>158</v>
      </c>
      <c r="Q816" s="67">
        <v>10601.582278481013</v>
      </c>
      <c r="R816" s="69">
        <v>0.25691056910569104</v>
      </c>
    </row>
    <row r="817" spans="2:18" x14ac:dyDescent="0.2">
      <c r="B817" s="20" t="s">
        <v>814</v>
      </c>
      <c r="C817" s="21" t="s">
        <v>1924</v>
      </c>
      <c r="D817" s="21" t="s">
        <v>2211</v>
      </c>
      <c r="E817" s="26">
        <v>1147050</v>
      </c>
      <c r="F817" s="26">
        <v>87</v>
      </c>
      <c r="G817" s="26">
        <v>13184.48275862069</v>
      </c>
      <c r="H817" s="112">
        <v>260</v>
      </c>
      <c r="I817" s="68">
        <v>2.9885057471264367</v>
      </c>
      <c r="J817" s="68">
        <v>0.33461538461538459</v>
      </c>
      <c r="K817" s="67">
        <v>4411.7307692307695</v>
      </c>
      <c r="M817" s="20" t="s">
        <v>837</v>
      </c>
      <c r="N817" s="21" t="s">
        <v>1296</v>
      </c>
      <c r="O817" s="26">
        <v>951050</v>
      </c>
      <c r="P817" s="26">
        <v>38</v>
      </c>
      <c r="Q817" s="67">
        <v>25027.63157894737</v>
      </c>
      <c r="R817" s="69">
        <v>7.5247524752475245E-2</v>
      </c>
    </row>
    <row r="818" spans="2:18" x14ac:dyDescent="0.2">
      <c r="B818" s="20" t="s">
        <v>815</v>
      </c>
      <c r="C818" s="21" t="s">
        <v>1925</v>
      </c>
      <c r="D818" s="21" t="s">
        <v>2211</v>
      </c>
      <c r="E818" s="26">
        <v>3004175</v>
      </c>
      <c r="F818" s="26">
        <v>184</v>
      </c>
      <c r="G818" s="26">
        <v>16327.03804347826</v>
      </c>
      <c r="H818" s="112">
        <v>465</v>
      </c>
      <c r="I818" s="68">
        <v>2.527173913043478</v>
      </c>
      <c r="J818" s="68">
        <v>0.39569892473118279</v>
      </c>
      <c r="K818" s="67">
        <v>6460.5913978494627</v>
      </c>
      <c r="M818" s="20" t="s">
        <v>838</v>
      </c>
      <c r="N818" s="21" t="s">
        <v>1297</v>
      </c>
      <c r="O818" s="26">
        <v>502800</v>
      </c>
      <c r="P818" s="26">
        <v>28</v>
      </c>
      <c r="Q818" s="67">
        <v>17957.142857142859</v>
      </c>
      <c r="R818" s="69">
        <v>6.5882352941176475E-2</v>
      </c>
    </row>
    <row r="819" spans="2:18" x14ac:dyDescent="0.2">
      <c r="B819" s="20" t="s">
        <v>816</v>
      </c>
      <c r="C819" s="21" t="s">
        <v>1926</v>
      </c>
      <c r="D819" s="21" t="s">
        <v>2211</v>
      </c>
      <c r="E819" s="26">
        <v>3321900</v>
      </c>
      <c r="F819" s="26">
        <v>40</v>
      </c>
      <c r="G819" s="26">
        <v>83047.5</v>
      </c>
      <c r="H819" s="112">
        <v>250</v>
      </c>
      <c r="I819" s="68">
        <v>6.25</v>
      </c>
      <c r="J819" s="68">
        <v>0.16</v>
      </c>
      <c r="K819" s="67">
        <v>13287.6</v>
      </c>
      <c r="M819" s="20" t="s">
        <v>839</v>
      </c>
      <c r="N819" s="21" t="s">
        <v>1298</v>
      </c>
      <c r="O819" s="26">
        <v>778500</v>
      </c>
      <c r="P819" s="26">
        <v>10</v>
      </c>
      <c r="Q819" s="67">
        <v>77850</v>
      </c>
      <c r="R819" s="69">
        <v>3.5087719298245612E-2</v>
      </c>
    </row>
    <row r="820" spans="2:18" x14ac:dyDescent="0.2">
      <c r="B820" s="20" t="s">
        <v>817</v>
      </c>
      <c r="C820" s="21" t="s">
        <v>1927</v>
      </c>
      <c r="D820" s="21" t="s">
        <v>2211</v>
      </c>
      <c r="E820" s="26">
        <v>2484680</v>
      </c>
      <c r="F820" s="26">
        <v>112</v>
      </c>
      <c r="G820" s="26">
        <v>22184.642857142859</v>
      </c>
      <c r="H820" s="112">
        <v>380</v>
      </c>
      <c r="I820" s="68">
        <v>3.3928571428571428</v>
      </c>
      <c r="J820" s="68">
        <v>0.29473684210526313</v>
      </c>
      <c r="K820" s="67">
        <v>6538.6315789473683</v>
      </c>
      <c r="M820" s="20" t="s">
        <v>840</v>
      </c>
      <c r="N820" s="21" t="s">
        <v>1299</v>
      </c>
      <c r="O820" s="26">
        <v>686850</v>
      </c>
      <c r="P820" s="26">
        <v>17</v>
      </c>
      <c r="Q820" s="67">
        <v>40402.941176470587</v>
      </c>
      <c r="R820" s="69">
        <v>5.1515151515151514E-2</v>
      </c>
    </row>
    <row r="821" spans="2:18" x14ac:dyDescent="0.2">
      <c r="B821" s="20" t="s">
        <v>818</v>
      </c>
      <c r="C821" s="21" t="s">
        <v>1928</v>
      </c>
      <c r="D821" s="21" t="s">
        <v>2211</v>
      </c>
      <c r="E821" s="26">
        <v>5153415</v>
      </c>
      <c r="F821" s="26">
        <v>155</v>
      </c>
      <c r="G821" s="26">
        <v>33247.838709677417</v>
      </c>
      <c r="H821" s="112">
        <v>345</v>
      </c>
      <c r="I821" s="68">
        <v>2.225806451612903</v>
      </c>
      <c r="J821" s="68">
        <v>0.44927536231884058</v>
      </c>
      <c r="K821" s="67">
        <v>14937.434782608696</v>
      </c>
      <c r="M821" s="20" t="s">
        <v>841</v>
      </c>
      <c r="N821" s="21" t="s">
        <v>1300</v>
      </c>
      <c r="O821" s="26">
        <v>1271170</v>
      </c>
      <c r="P821" s="26">
        <v>69</v>
      </c>
      <c r="Q821" s="67">
        <v>18422.753623188404</v>
      </c>
      <c r="R821" s="69">
        <v>0.11794871794871795</v>
      </c>
    </row>
    <row r="822" spans="2:18" x14ac:dyDescent="0.2">
      <c r="B822" s="20" t="s">
        <v>819</v>
      </c>
      <c r="C822" s="21" t="s">
        <v>1929</v>
      </c>
      <c r="D822" s="21" t="s">
        <v>2211</v>
      </c>
      <c r="E822" s="26">
        <v>1694755</v>
      </c>
      <c r="F822" s="26">
        <v>89</v>
      </c>
      <c r="G822" s="26">
        <v>19042.191011235955</v>
      </c>
      <c r="H822" s="112">
        <v>275</v>
      </c>
      <c r="I822" s="68">
        <v>3.0898876404494384</v>
      </c>
      <c r="J822" s="68">
        <v>0.32363636363636361</v>
      </c>
      <c r="K822" s="67">
        <v>6162.7454545454548</v>
      </c>
      <c r="M822" s="20" t="s">
        <v>842</v>
      </c>
      <c r="N822" s="21" t="s">
        <v>1301</v>
      </c>
      <c r="O822" s="26">
        <v>736500</v>
      </c>
      <c r="P822" s="26">
        <v>4</v>
      </c>
      <c r="Q822" s="67">
        <v>184125</v>
      </c>
      <c r="R822" s="69">
        <v>1.2698412698412698E-2</v>
      </c>
    </row>
    <row r="823" spans="2:18" x14ac:dyDescent="0.2">
      <c r="B823" s="20" t="s">
        <v>820</v>
      </c>
      <c r="C823" s="21" t="s">
        <v>1930</v>
      </c>
      <c r="D823" s="21" t="s">
        <v>2211</v>
      </c>
      <c r="E823" s="26">
        <v>25530030</v>
      </c>
      <c r="F823" s="26">
        <v>309</v>
      </c>
      <c r="G823" s="26">
        <v>82621.456310679612</v>
      </c>
      <c r="H823" s="112">
        <v>555</v>
      </c>
      <c r="I823" s="68">
        <v>1.796116504854369</v>
      </c>
      <c r="J823" s="68">
        <v>0.55675675675675673</v>
      </c>
      <c r="K823" s="67">
        <v>46000.054054054053</v>
      </c>
      <c r="M823" s="20" t="s">
        <v>843</v>
      </c>
      <c r="N823" s="21" t="s">
        <v>1302</v>
      </c>
      <c r="O823" s="26">
        <v>1993950</v>
      </c>
      <c r="P823" s="26">
        <v>124</v>
      </c>
      <c r="Q823" s="67">
        <v>16080.241935483871</v>
      </c>
      <c r="R823" s="69">
        <v>0.4</v>
      </c>
    </row>
    <row r="824" spans="2:18" x14ac:dyDescent="0.2">
      <c r="B824" s="20" t="s">
        <v>821</v>
      </c>
      <c r="C824" s="21" t="s">
        <v>1931</v>
      </c>
      <c r="D824" s="21" t="s">
        <v>2211</v>
      </c>
      <c r="E824" s="26">
        <v>30316685</v>
      </c>
      <c r="F824" s="26">
        <v>600</v>
      </c>
      <c r="G824" s="26">
        <v>50527.808333333334</v>
      </c>
      <c r="H824" s="112">
        <v>815</v>
      </c>
      <c r="I824" s="68">
        <v>1.3583333333333334</v>
      </c>
      <c r="J824" s="68">
        <v>0.73619631901840488</v>
      </c>
      <c r="K824" s="67">
        <v>37198.386503067486</v>
      </c>
      <c r="M824" s="20" t="s">
        <v>844</v>
      </c>
      <c r="N824" s="21" t="s">
        <v>1303</v>
      </c>
      <c r="O824" s="26">
        <v>375525</v>
      </c>
      <c r="P824" s="26">
        <v>26</v>
      </c>
      <c r="Q824" s="67">
        <v>14443.26923076923</v>
      </c>
      <c r="R824" s="69">
        <v>7.7611940298507459E-2</v>
      </c>
    </row>
    <row r="825" spans="2:18" x14ac:dyDescent="0.2">
      <c r="B825" s="20" t="s">
        <v>822</v>
      </c>
      <c r="C825" s="21" t="s">
        <v>1932</v>
      </c>
      <c r="D825" s="21" t="s">
        <v>2211</v>
      </c>
      <c r="E825" s="26">
        <v>1523000</v>
      </c>
      <c r="F825" s="26">
        <v>134</v>
      </c>
      <c r="G825" s="26">
        <v>11365.671641791045</v>
      </c>
      <c r="H825" s="112">
        <v>335</v>
      </c>
      <c r="I825" s="68">
        <v>2.5</v>
      </c>
      <c r="J825" s="68">
        <v>0.4</v>
      </c>
      <c r="K825" s="67">
        <v>4546.2686567164183</v>
      </c>
      <c r="M825" s="20" t="s">
        <v>845</v>
      </c>
      <c r="N825" s="21" t="s">
        <v>1304</v>
      </c>
      <c r="O825" s="26">
        <v>1234525</v>
      </c>
      <c r="P825" s="26">
        <v>100</v>
      </c>
      <c r="Q825" s="67">
        <v>12345.25</v>
      </c>
      <c r="R825" s="69">
        <v>0.19607843137254902</v>
      </c>
    </row>
    <row r="826" spans="2:18" x14ac:dyDescent="0.2">
      <c r="B826" s="20" t="s">
        <v>823</v>
      </c>
      <c r="C826" s="21" t="s">
        <v>1933</v>
      </c>
      <c r="D826" s="21" t="s">
        <v>2211</v>
      </c>
      <c r="E826" s="26">
        <v>1587440</v>
      </c>
      <c r="F826" s="26">
        <v>65</v>
      </c>
      <c r="G826" s="26">
        <v>24422.153846153848</v>
      </c>
      <c r="H826" s="112">
        <v>270</v>
      </c>
      <c r="I826" s="68">
        <v>4.1538461538461542</v>
      </c>
      <c r="J826" s="68">
        <v>0.24074074074074073</v>
      </c>
      <c r="K826" s="67">
        <v>5879.4074074074078</v>
      </c>
      <c r="M826" s="20" t="s">
        <v>846</v>
      </c>
      <c r="N826" s="21" t="s">
        <v>1305</v>
      </c>
      <c r="O826" s="26">
        <v>2165875</v>
      </c>
      <c r="P826" s="26">
        <v>32</v>
      </c>
      <c r="Q826" s="67">
        <v>67683.59375</v>
      </c>
      <c r="R826" s="69">
        <v>7.1111111111111111E-2</v>
      </c>
    </row>
    <row r="827" spans="2:18" x14ac:dyDescent="0.2">
      <c r="B827" s="20" t="s">
        <v>824</v>
      </c>
      <c r="C827" s="21" t="s">
        <v>1934</v>
      </c>
      <c r="D827" s="21" t="s">
        <v>2211</v>
      </c>
      <c r="E827" s="26">
        <v>2864770</v>
      </c>
      <c r="F827" s="26">
        <v>204</v>
      </c>
      <c r="G827" s="26">
        <v>14042.990196078432</v>
      </c>
      <c r="H827" s="112">
        <v>405</v>
      </c>
      <c r="I827" s="68">
        <v>1.9852941176470589</v>
      </c>
      <c r="J827" s="68">
        <v>0.50370370370370365</v>
      </c>
      <c r="K827" s="67">
        <v>7073.5061728395058</v>
      </c>
      <c r="M827" s="20" t="s">
        <v>847</v>
      </c>
      <c r="N827" s="21" t="s">
        <v>1306</v>
      </c>
      <c r="O827" s="26">
        <v>73153315</v>
      </c>
      <c r="P827" s="26">
        <v>825</v>
      </c>
      <c r="Q827" s="67">
        <v>88670.684848484845</v>
      </c>
      <c r="R827" s="69">
        <v>0.3707865168539326</v>
      </c>
    </row>
    <row r="828" spans="2:18" x14ac:dyDescent="0.2">
      <c r="B828" s="20" t="s">
        <v>825</v>
      </c>
      <c r="C828" s="21" t="s">
        <v>1935</v>
      </c>
      <c r="D828" s="21" t="s">
        <v>2211</v>
      </c>
      <c r="E828" s="26">
        <v>4243975</v>
      </c>
      <c r="F828" s="26">
        <v>244</v>
      </c>
      <c r="G828" s="26">
        <v>17393.340163934427</v>
      </c>
      <c r="H828" s="112">
        <v>555</v>
      </c>
      <c r="I828" s="68">
        <v>2.2745901639344264</v>
      </c>
      <c r="J828" s="68">
        <v>0.43963963963963965</v>
      </c>
      <c r="K828" s="67">
        <v>7646.801801801802</v>
      </c>
      <c r="M828" s="20" t="s">
        <v>848</v>
      </c>
      <c r="N828" s="21" t="s">
        <v>1307</v>
      </c>
      <c r="O828" s="26">
        <v>159450</v>
      </c>
      <c r="P828" s="26">
        <v>20</v>
      </c>
      <c r="Q828" s="67">
        <v>7972.5</v>
      </c>
      <c r="R828" s="69">
        <v>6.7796610169491525E-2</v>
      </c>
    </row>
    <row r="829" spans="2:18" x14ac:dyDescent="0.2">
      <c r="B829" s="20" t="s">
        <v>826</v>
      </c>
      <c r="C829" s="21" t="s">
        <v>1936</v>
      </c>
      <c r="D829" s="21" t="s">
        <v>2211</v>
      </c>
      <c r="E829" s="26">
        <v>8421270</v>
      </c>
      <c r="F829" s="26">
        <v>312</v>
      </c>
      <c r="G829" s="26">
        <v>26991.25</v>
      </c>
      <c r="H829" s="112">
        <v>505</v>
      </c>
      <c r="I829" s="68">
        <v>1.6185897435897436</v>
      </c>
      <c r="J829" s="68">
        <v>0.61782178217821782</v>
      </c>
      <c r="K829" s="67">
        <v>16675.782178217822</v>
      </c>
      <c r="M829" s="20" t="s">
        <v>849</v>
      </c>
      <c r="N829" s="21" t="s">
        <v>1308</v>
      </c>
      <c r="O829" s="26">
        <v>1280400</v>
      </c>
      <c r="P829" s="26">
        <v>32</v>
      </c>
      <c r="Q829" s="67">
        <v>40012.5</v>
      </c>
      <c r="R829" s="69">
        <v>8.533333333333333E-2</v>
      </c>
    </row>
    <row r="830" spans="2:18" x14ac:dyDescent="0.2">
      <c r="B830" s="20" t="s">
        <v>827</v>
      </c>
      <c r="C830" s="21" t="s">
        <v>1937</v>
      </c>
      <c r="D830" s="21" t="s">
        <v>2211</v>
      </c>
      <c r="E830" s="26">
        <v>3324200</v>
      </c>
      <c r="F830" s="26">
        <v>109</v>
      </c>
      <c r="G830" s="26">
        <v>30497.247706422018</v>
      </c>
      <c r="H830" s="112">
        <v>420</v>
      </c>
      <c r="I830" s="68">
        <v>3.8532110091743119</v>
      </c>
      <c r="J830" s="68">
        <v>0.25952380952380955</v>
      </c>
      <c r="K830" s="67">
        <v>7914.7619047619046</v>
      </c>
      <c r="M830" s="20" t="s">
        <v>850</v>
      </c>
      <c r="N830" s="21" t="s">
        <v>1309</v>
      </c>
      <c r="O830" s="26">
        <v>635050</v>
      </c>
      <c r="P830" s="26">
        <v>58</v>
      </c>
      <c r="Q830" s="67">
        <v>10949.137931034482</v>
      </c>
      <c r="R830" s="69">
        <v>0.22745098039215686</v>
      </c>
    </row>
    <row r="831" spans="2:18" x14ac:dyDescent="0.2">
      <c r="B831" s="20" t="s">
        <v>828</v>
      </c>
      <c r="C831" s="21" t="s">
        <v>1938</v>
      </c>
      <c r="D831" s="21" t="s">
        <v>2211</v>
      </c>
      <c r="E831" s="26">
        <v>3414075</v>
      </c>
      <c r="F831" s="26">
        <v>151</v>
      </c>
      <c r="G831" s="26">
        <v>22609.768211920531</v>
      </c>
      <c r="H831" s="112">
        <v>270</v>
      </c>
      <c r="I831" s="68">
        <v>1.7880794701986755</v>
      </c>
      <c r="J831" s="68">
        <v>0.55925925925925923</v>
      </c>
      <c r="K831" s="67">
        <v>12644.722222222223</v>
      </c>
      <c r="M831" s="20" t="s">
        <v>851</v>
      </c>
      <c r="N831" s="21" t="s">
        <v>1310</v>
      </c>
      <c r="O831" s="26">
        <v>279100</v>
      </c>
      <c r="P831" s="26">
        <v>7</v>
      </c>
      <c r="Q831" s="67">
        <v>39871.428571428572</v>
      </c>
      <c r="R831" s="69">
        <v>2.6923076923076925E-2</v>
      </c>
    </row>
    <row r="832" spans="2:18" x14ac:dyDescent="0.2">
      <c r="B832" s="20" t="s">
        <v>829</v>
      </c>
      <c r="C832" s="21" t="s">
        <v>1939</v>
      </c>
      <c r="D832" s="21" t="s">
        <v>2211</v>
      </c>
      <c r="E832" s="26">
        <v>1532435</v>
      </c>
      <c r="F832" s="26">
        <v>74</v>
      </c>
      <c r="G832" s="26">
        <v>20708.58108108108</v>
      </c>
      <c r="H832" s="112">
        <v>355</v>
      </c>
      <c r="I832" s="68">
        <v>4.7972972972972974</v>
      </c>
      <c r="J832" s="68">
        <v>0.20845070422535211</v>
      </c>
      <c r="K832" s="67">
        <v>4316.7183098591549</v>
      </c>
      <c r="M832" s="20" t="s">
        <v>852</v>
      </c>
      <c r="N832" s="21" t="s">
        <v>1311</v>
      </c>
      <c r="O832" s="26">
        <v>313200</v>
      </c>
      <c r="P832" s="26">
        <v>9</v>
      </c>
      <c r="Q832" s="67">
        <v>34800</v>
      </c>
      <c r="R832" s="69">
        <v>3.4615384615384617E-2</v>
      </c>
    </row>
    <row r="833" spans="2:18" x14ac:dyDescent="0.2">
      <c r="B833" s="20" t="s">
        <v>830</v>
      </c>
      <c r="C833" s="21" t="s">
        <v>1940</v>
      </c>
      <c r="D833" s="21" t="s">
        <v>2211</v>
      </c>
      <c r="E833" s="26">
        <v>3389975</v>
      </c>
      <c r="F833" s="26">
        <v>64</v>
      </c>
      <c r="G833" s="26">
        <v>52968.359375</v>
      </c>
      <c r="H833" s="112">
        <v>300</v>
      </c>
      <c r="I833" s="68">
        <v>4.6875</v>
      </c>
      <c r="J833" s="68">
        <v>0.21333333333333335</v>
      </c>
      <c r="K833" s="67">
        <v>11299.916666666666</v>
      </c>
      <c r="M833" s="20" t="s">
        <v>853</v>
      </c>
      <c r="N833" s="21" t="s">
        <v>1312</v>
      </c>
      <c r="O833" s="26">
        <v>49066440</v>
      </c>
      <c r="P833" s="26">
        <v>919</v>
      </c>
      <c r="Q833" s="67">
        <v>53391.120783460283</v>
      </c>
      <c r="R833" s="69">
        <v>0.50494505494505493</v>
      </c>
    </row>
    <row r="834" spans="2:18" x14ac:dyDescent="0.2">
      <c r="B834" s="20" t="s">
        <v>831</v>
      </c>
      <c r="C834" s="21" t="s">
        <v>1941</v>
      </c>
      <c r="D834" s="21" t="s">
        <v>2211</v>
      </c>
      <c r="E834" s="26">
        <v>1019730</v>
      </c>
      <c r="F834" s="26">
        <v>71</v>
      </c>
      <c r="G834" s="26">
        <v>14362.394366197183</v>
      </c>
      <c r="H834" s="112">
        <v>445</v>
      </c>
      <c r="I834" s="68">
        <v>6.267605633802817</v>
      </c>
      <c r="J834" s="68">
        <v>0.15955056179775282</v>
      </c>
      <c r="K834" s="67">
        <v>2291.5280898876404</v>
      </c>
      <c r="M834" s="20" t="s">
        <v>854</v>
      </c>
      <c r="N834" s="21" t="s">
        <v>1313</v>
      </c>
      <c r="O834" s="26">
        <v>282125</v>
      </c>
      <c r="P834" s="26">
        <v>17</v>
      </c>
      <c r="Q834" s="67">
        <v>16595.588235294119</v>
      </c>
      <c r="R834" s="69">
        <v>8.2926829268292687E-2</v>
      </c>
    </row>
    <row r="835" spans="2:18" x14ac:dyDescent="0.2">
      <c r="B835" s="20" t="s">
        <v>832</v>
      </c>
      <c r="C835" s="21" t="s">
        <v>1942</v>
      </c>
      <c r="D835" s="21" t="s">
        <v>2211</v>
      </c>
      <c r="E835" s="26">
        <v>963925</v>
      </c>
      <c r="F835" s="26">
        <v>42</v>
      </c>
      <c r="G835" s="26">
        <v>22950.595238095237</v>
      </c>
      <c r="H835" s="112">
        <v>310</v>
      </c>
      <c r="I835" s="68">
        <v>7.3809523809523814</v>
      </c>
      <c r="J835" s="68">
        <v>0.13548387096774195</v>
      </c>
      <c r="K835" s="67">
        <v>3109.4354838709678</v>
      </c>
      <c r="M835" s="20" t="s">
        <v>855</v>
      </c>
      <c r="N835" s="21" t="s">
        <v>1314</v>
      </c>
      <c r="O835" s="26">
        <v>449975</v>
      </c>
      <c r="P835" s="26">
        <v>18</v>
      </c>
      <c r="Q835" s="67">
        <v>24998.611111111109</v>
      </c>
      <c r="R835" s="69">
        <v>0.04</v>
      </c>
    </row>
    <row r="836" spans="2:18" x14ac:dyDescent="0.2">
      <c r="B836" s="20" t="s">
        <v>833</v>
      </c>
      <c r="C836" s="21" t="s">
        <v>1292</v>
      </c>
      <c r="D836" s="21" t="s">
        <v>2191</v>
      </c>
      <c r="E836" s="26">
        <v>8180096</v>
      </c>
      <c r="F836" s="26">
        <v>411</v>
      </c>
      <c r="G836" s="26">
        <v>19902.909975669099</v>
      </c>
      <c r="H836" s="112">
        <v>460</v>
      </c>
      <c r="I836" s="68">
        <v>1.1192214111922141</v>
      </c>
      <c r="J836" s="68">
        <v>0.89347826086956517</v>
      </c>
      <c r="K836" s="67">
        <v>17782.817391304347</v>
      </c>
      <c r="M836" s="20" t="s">
        <v>856</v>
      </c>
      <c r="N836" s="21" t="s">
        <v>1315</v>
      </c>
      <c r="O836" s="26">
        <v>2347580</v>
      </c>
      <c r="P836" s="26">
        <v>22</v>
      </c>
      <c r="Q836" s="67">
        <v>106708.18181818182</v>
      </c>
      <c r="R836" s="69">
        <v>7.857142857142857E-2</v>
      </c>
    </row>
    <row r="837" spans="2:18" x14ac:dyDescent="0.2">
      <c r="B837" s="20" t="s">
        <v>834</v>
      </c>
      <c r="C837" s="21" t="s">
        <v>1293</v>
      </c>
      <c r="D837" s="21" t="s">
        <v>2191</v>
      </c>
      <c r="E837" s="26">
        <v>8514277</v>
      </c>
      <c r="F837" s="26">
        <v>304</v>
      </c>
      <c r="G837" s="26">
        <v>28007.490131578947</v>
      </c>
      <c r="H837" s="112">
        <v>445</v>
      </c>
      <c r="I837" s="68">
        <v>1.4638157894736843</v>
      </c>
      <c r="J837" s="68">
        <v>0.68314606741573036</v>
      </c>
      <c r="K837" s="67">
        <v>19133.206741573034</v>
      </c>
      <c r="M837" s="20" t="s">
        <v>857</v>
      </c>
      <c r="N837" s="21" t="s">
        <v>1316</v>
      </c>
      <c r="O837" s="26">
        <v>660900</v>
      </c>
      <c r="P837" s="26">
        <v>46</v>
      </c>
      <c r="Q837" s="67">
        <v>14367.391304347826</v>
      </c>
      <c r="R837" s="69">
        <v>0.10222222222222223</v>
      </c>
    </row>
    <row r="838" spans="2:18" x14ac:dyDescent="0.2">
      <c r="B838" s="20" t="s">
        <v>835</v>
      </c>
      <c r="C838" s="21" t="s">
        <v>1294</v>
      </c>
      <c r="D838" s="21" t="s">
        <v>2191</v>
      </c>
      <c r="E838" s="26">
        <v>4273217</v>
      </c>
      <c r="F838" s="26">
        <v>227</v>
      </c>
      <c r="G838" s="26">
        <v>18824.744493392071</v>
      </c>
      <c r="H838" s="112">
        <v>445</v>
      </c>
      <c r="I838" s="68">
        <v>1.9603524229074889</v>
      </c>
      <c r="J838" s="68">
        <v>0.51011235955056178</v>
      </c>
      <c r="K838" s="67">
        <v>9602.7348314606734</v>
      </c>
      <c r="M838" s="20" t="s">
        <v>858</v>
      </c>
      <c r="N838" s="21" t="s">
        <v>1317</v>
      </c>
      <c r="O838" s="26">
        <v>17739075</v>
      </c>
      <c r="P838" s="26">
        <v>158</v>
      </c>
      <c r="Q838" s="67">
        <v>112272.62658227848</v>
      </c>
      <c r="R838" s="69">
        <v>0.30679611650485439</v>
      </c>
    </row>
    <row r="839" spans="2:18" x14ac:dyDescent="0.2">
      <c r="B839" s="20" t="s">
        <v>836</v>
      </c>
      <c r="C839" s="21" t="s">
        <v>1295</v>
      </c>
      <c r="D839" s="21" t="s">
        <v>2191</v>
      </c>
      <c r="E839" s="26">
        <v>10261733</v>
      </c>
      <c r="F839" s="26">
        <v>468</v>
      </c>
      <c r="G839" s="26">
        <v>21926.779914529914</v>
      </c>
      <c r="H839" s="112">
        <v>615</v>
      </c>
      <c r="I839" s="68">
        <v>1.3141025641025641</v>
      </c>
      <c r="J839" s="68">
        <v>0.76097560975609757</v>
      </c>
      <c r="K839" s="67">
        <v>16685.744715447156</v>
      </c>
      <c r="M839" s="20" t="s">
        <v>859</v>
      </c>
      <c r="N839" s="21" t="s">
        <v>1318</v>
      </c>
      <c r="O839" s="26">
        <v>30499600</v>
      </c>
      <c r="P839" s="26">
        <v>183</v>
      </c>
      <c r="Q839" s="67">
        <v>166664.48087431694</v>
      </c>
      <c r="R839" s="69">
        <v>0.24563758389261744</v>
      </c>
    </row>
    <row r="840" spans="2:18" x14ac:dyDescent="0.2">
      <c r="B840" s="20" t="s">
        <v>837</v>
      </c>
      <c r="C840" s="21" t="s">
        <v>1296</v>
      </c>
      <c r="D840" s="21" t="s">
        <v>2191</v>
      </c>
      <c r="E840" s="26">
        <v>7316770</v>
      </c>
      <c r="F840" s="26">
        <v>358</v>
      </c>
      <c r="G840" s="26">
        <v>20437.90502793296</v>
      </c>
      <c r="H840" s="112">
        <v>505</v>
      </c>
      <c r="I840" s="68">
        <v>1.4106145251396649</v>
      </c>
      <c r="J840" s="68">
        <v>0.70891089108910887</v>
      </c>
      <c r="K840" s="67">
        <v>14488.653465346535</v>
      </c>
      <c r="M840" s="20" t="s">
        <v>860</v>
      </c>
      <c r="N840" s="21" t="s">
        <v>1319</v>
      </c>
      <c r="O840" s="26">
        <v>43494180</v>
      </c>
      <c r="P840" s="26">
        <v>497</v>
      </c>
      <c r="Q840" s="67">
        <v>87513.440643863185</v>
      </c>
      <c r="R840" s="69">
        <v>0.34634146341463412</v>
      </c>
    </row>
    <row r="841" spans="2:18" x14ac:dyDescent="0.2">
      <c r="B841" s="20" t="s">
        <v>838</v>
      </c>
      <c r="C841" s="21" t="s">
        <v>1297</v>
      </c>
      <c r="D841" s="21" t="s">
        <v>2191</v>
      </c>
      <c r="E841" s="26">
        <v>5761862</v>
      </c>
      <c r="F841" s="26">
        <v>311</v>
      </c>
      <c r="G841" s="26">
        <v>18526.887459807072</v>
      </c>
      <c r="H841" s="112">
        <v>425</v>
      </c>
      <c r="I841" s="68">
        <v>1.3665594855305465</v>
      </c>
      <c r="J841" s="68">
        <v>0.73176470588235298</v>
      </c>
      <c r="K841" s="67">
        <v>13557.322352941177</v>
      </c>
      <c r="M841" s="20" t="s">
        <v>861</v>
      </c>
      <c r="N841" s="21" t="s">
        <v>1320</v>
      </c>
      <c r="O841" s="26">
        <v>92400</v>
      </c>
      <c r="P841" s="26">
        <v>6</v>
      </c>
      <c r="Q841" s="67">
        <v>15400</v>
      </c>
      <c r="R841" s="69">
        <v>2.0689655172413793E-2</v>
      </c>
    </row>
    <row r="842" spans="2:18" x14ac:dyDescent="0.2">
      <c r="B842" s="20" t="s">
        <v>839</v>
      </c>
      <c r="C842" s="21" t="s">
        <v>1298</v>
      </c>
      <c r="D842" s="21" t="s">
        <v>2191</v>
      </c>
      <c r="E842" s="26">
        <v>4330703</v>
      </c>
      <c r="F842" s="26">
        <v>150</v>
      </c>
      <c r="G842" s="26">
        <v>28871.353333333333</v>
      </c>
      <c r="H842" s="112">
        <v>285</v>
      </c>
      <c r="I842" s="68">
        <v>1.9</v>
      </c>
      <c r="J842" s="68">
        <v>0.52631578947368418</v>
      </c>
      <c r="K842" s="67">
        <v>15195.449122807018</v>
      </c>
      <c r="M842" s="20" t="s">
        <v>862</v>
      </c>
      <c r="N842" s="21" t="s">
        <v>1321</v>
      </c>
      <c r="O842" s="26">
        <v>26914010</v>
      </c>
      <c r="P842" s="26">
        <v>13</v>
      </c>
      <c r="Q842" s="67">
        <v>2070308.4615384615</v>
      </c>
      <c r="R842" s="69">
        <v>2.524271844660194E-2</v>
      </c>
    </row>
    <row r="843" spans="2:18" x14ac:dyDescent="0.2">
      <c r="B843" s="20" t="s">
        <v>840</v>
      </c>
      <c r="C843" s="21" t="s">
        <v>1299</v>
      </c>
      <c r="D843" s="21" t="s">
        <v>2191</v>
      </c>
      <c r="E843" s="26">
        <v>6918041</v>
      </c>
      <c r="F843" s="26">
        <v>171</v>
      </c>
      <c r="G843" s="26">
        <v>40456.380116959066</v>
      </c>
      <c r="H843" s="112">
        <v>330</v>
      </c>
      <c r="I843" s="68">
        <v>1.9298245614035088</v>
      </c>
      <c r="J843" s="68">
        <v>0.51818181818181819</v>
      </c>
      <c r="K843" s="67">
        <v>20963.760606060605</v>
      </c>
      <c r="M843" s="20" t="s">
        <v>864</v>
      </c>
      <c r="N843" s="21" t="s">
        <v>1945</v>
      </c>
      <c r="O843" s="26">
        <v>602650</v>
      </c>
      <c r="P843" s="26">
        <v>65</v>
      </c>
      <c r="Q843" s="67">
        <v>9271.538461538461</v>
      </c>
      <c r="R843" s="69">
        <v>0.1015625</v>
      </c>
    </row>
    <row r="844" spans="2:18" x14ac:dyDescent="0.2">
      <c r="B844" s="20" t="s">
        <v>841</v>
      </c>
      <c r="C844" s="21" t="s">
        <v>1300</v>
      </c>
      <c r="D844" s="21" t="s">
        <v>2191</v>
      </c>
      <c r="E844" s="26">
        <v>13698440</v>
      </c>
      <c r="F844" s="26">
        <v>465</v>
      </c>
      <c r="G844" s="26">
        <v>29459.010752688173</v>
      </c>
      <c r="H844" s="112">
        <v>585</v>
      </c>
      <c r="I844" s="68">
        <v>1.2580645161290323</v>
      </c>
      <c r="J844" s="68">
        <v>0.79487179487179482</v>
      </c>
      <c r="K844" s="67">
        <v>23416.136752136754</v>
      </c>
      <c r="M844" s="20" t="s">
        <v>865</v>
      </c>
      <c r="N844" s="21" t="s">
        <v>1946</v>
      </c>
      <c r="O844" s="26">
        <v>72700</v>
      </c>
      <c r="P844" s="26">
        <v>3</v>
      </c>
      <c r="Q844" s="67">
        <v>24233.333333333332</v>
      </c>
      <c r="R844" s="69">
        <v>1.1538461538461539E-2</v>
      </c>
    </row>
    <row r="845" spans="2:18" x14ac:dyDescent="0.2">
      <c r="B845" s="20" t="s">
        <v>842</v>
      </c>
      <c r="C845" s="21" t="s">
        <v>1301</v>
      </c>
      <c r="D845" s="21" t="s">
        <v>2191</v>
      </c>
      <c r="E845" s="26">
        <v>9337832</v>
      </c>
      <c r="F845" s="26">
        <v>136</v>
      </c>
      <c r="G845" s="26">
        <v>68660.529411764699</v>
      </c>
      <c r="H845" s="112">
        <v>315</v>
      </c>
      <c r="I845" s="68">
        <v>2.3161764705882355</v>
      </c>
      <c r="J845" s="68">
        <v>0.43174603174603177</v>
      </c>
      <c r="K845" s="67">
        <v>29643.911111111112</v>
      </c>
      <c r="M845" s="20" t="s">
        <v>866</v>
      </c>
      <c r="N845" s="21" t="s">
        <v>1947</v>
      </c>
      <c r="O845" s="26">
        <v>79625</v>
      </c>
      <c r="P845" s="26">
        <v>4</v>
      </c>
      <c r="Q845" s="67">
        <v>19906.25</v>
      </c>
      <c r="R845" s="69">
        <v>1.7391304347826087E-2</v>
      </c>
    </row>
    <row r="846" spans="2:18" x14ac:dyDescent="0.2">
      <c r="B846" s="20" t="s">
        <v>843</v>
      </c>
      <c r="C846" s="21" t="s">
        <v>1302</v>
      </c>
      <c r="D846" s="21" t="s">
        <v>2191</v>
      </c>
      <c r="E846" s="26">
        <v>8137666</v>
      </c>
      <c r="F846" s="26">
        <v>276</v>
      </c>
      <c r="G846" s="26">
        <v>29484.297101449276</v>
      </c>
      <c r="H846" s="112">
        <v>310</v>
      </c>
      <c r="I846" s="68">
        <v>1.1231884057971016</v>
      </c>
      <c r="J846" s="68">
        <v>0.89032258064516134</v>
      </c>
      <c r="K846" s="67">
        <v>26250.535483870968</v>
      </c>
      <c r="M846" s="20" t="s">
        <v>867</v>
      </c>
      <c r="N846" s="21" t="s">
        <v>1948</v>
      </c>
      <c r="O846" s="26">
        <v>216575</v>
      </c>
      <c r="P846" s="26">
        <v>27</v>
      </c>
      <c r="Q846" s="67">
        <v>8021.2962962962965</v>
      </c>
      <c r="R846" s="69">
        <v>6.0674157303370786E-2</v>
      </c>
    </row>
    <row r="847" spans="2:18" x14ac:dyDescent="0.2">
      <c r="B847" s="20" t="s">
        <v>844</v>
      </c>
      <c r="C847" s="21" t="s">
        <v>1303</v>
      </c>
      <c r="D847" s="21" t="s">
        <v>2191</v>
      </c>
      <c r="E847" s="26">
        <v>4414577</v>
      </c>
      <c r="F847" s="26">
        <v>217</v>
      </c>
      <c r="G847" s="26">
        <v>20343.672811059907</v>
      </c>
      <c r="H847" s="112">
        <v>335</v>
      </c>
      <c r="I847" s="68">
        <v>1.5437788018433181</v>
      </c>
      <c r="J847" s="68">
        <v>0.64776119402985077</v>
      </c>
      <c r="K847" s="67">
        <v>13177.841791044777</v>
      </c>
      <c r="M847" s="20" t="s">
        <v>868</v>
      </c>
      <c r="N847" s="21" t="s">
        <v>1949</v>
      </c>
      <c r="O847" s="26">
        <v>856900</v>
      </c>
      <c r="P847" s="26">
        <v>23</v>
      </c>
      <c r="Q847" s="67">
        <v>37256.521739130432</v>
      </c>
      <c r="R847" s="69">
        <v>7.1874999999999994E-2</v>
      </c>
    </row>
    <row r="848" spans="2:18" x14ac:dyDescent="0.2">
      <c r="B848" s="20" t="s">
        <v>845</v>
      </c>
      <c r="C848" s="21" t="s">
        <v>1304</v>
      </c>
      <c r="D848" s="21" t="s">
        <v>2191</v>
      </c>
      <c r="E848" s="26">
        <v>11770081</v>
      </c>
      <c r="F848" s="26">
        <v>463</v>
      </c>
      <c r="G848" s="26">
        <v>25421.341252699785</v>
      </c>
      <c r="H848" s="112">
        <v>510</v>
      </c>
      <c r="I848" s="68">
        <v>1.1015118790496761</v>
      </c>
      <c r="J848" s="68">
        <v>0.90784313725490196</v>
      </c>
      <c r="K848" s="67">
        <v>23078.590196078432</v>
      </c>
      <c r="M848" s="20" t="s">
        <v>869</v>
      </c>
      <c r="N848" s="21" t="s">
        <v>1950</v>
      </c>
      <c r="O848" s="26">
        <v>623600</v>
      </c>
      <c r="P848" s="26">
        <v>37</v>
      </c>
      <c r="Q848" s="67">
        <v>16854.054054054053</v>
      </c>
      <c r="R848" s="69">
        <v>8.1318681318681321E-2</v>
      </c>
    </row>
    <row r="849" spans="2:18" x14ac:dyDescent="0.2">
      <c r="B849" s="20" t="s">
        <v>846</v>
      </c>
      <c r="C849" s="21" t="s">
        <v>1305</v>
      </c>
      <c r="D849" s="21" t="s">
        <v>2191</v>
      </c>
      <c r="E849" s="26">
        <v>6484346</v>
      </c>
      <c r="F849" s="26">
        <v>232</v>
      </c>
      <c r="G849" s="26">
        <v>27949.767241379312</v>
      </c>
      <c r="H849" s="112">
        <v>450</v>
      </c>
      <c r="I849" s="68">
        <v>1.9396551724137931</v>
      </c>
      <c r="J849" s="68">
        <v>0.51555555555555554</v>
      </c>
      <c r="K849" s="67">
        <v>14409.657777777778</v>
      </c>
      <c r="M849" s="20" t="s">
        <v>870</v>
      </c>
      <c r="N849" s="21" t="s">
        <v>1951</v>
      </c>
      <c r="O849" s="26">
        <v>18250</v>
      </c>
      <c r="P849" s="26">
        <v>2</v>
      </c>
      <c r="Q849" s="67">
        <v>9125</v>
      </c>
      <c r="R849" s="69">
        <v>6.7796610169491523E-3</v>
      </c>
    </row>
    <row r="850" spans="2:18" x14ac:dyDescent="0.2">
      <c r="B850" s="20" t="s">
        <v>847</v>
      </c>
      <c r="C850" s="21" t="s">
        <v>1306</v>
      </c>
      <c r="D850" s="21" t="s">
        <v>2191</v>
      </c>
      <c r="E850" s="26">
        <v>123692950</v>
      </c>
      <c r="F850" s="26">
        <v>1883</v>
      </c>
      <c r="G850" s="26">
        <v>65689.29899097186</v>
      </c>
      <c r="H850" s="112">
        <v>2225</v>
      </c>
      <c r="I850" s="68">
        <v>1.1816250663834307</v>
      </c>
      <c r="J850" s="68">
        <v>0.84629213483146071</v>
      </c>
      <c r="K850" s="67">
        <v>55592.337078651683</v>
      </c>
      <c r="M850" s="20" t="s">
        <v>871</v>
      </c>
      <c r="N850" s="21" t="s">
        <v>1952</v>
      </c>
      <c r="O850" s="26">
        <v>167585</v>
      </c>
      <c r="P850" s="26">
        <v>47</v>
      </c>
      <c r="Q850" s="67">
        <v>3565.6382978723404</v>
      </c>
      <c r="R850" s="69">
        <v>0.1492063492063492</v>
      </c>
    </row>
    <row r="851" spans="2:18" x14ac:dyDescent="0.2">
      <c r="B851" s="20" t="s">
        <v>848</v>
      </c>
      <c r="C851" s="21" t="s">
        <v>1307</v>
      </c>
      <c r="D851" s="21" t="s">
        <v>2191</v>
      </c>
      <c r="E851" s="26">
        <v>3036130</v>
      </c>
      <c r="F851" s="26">
        <v>157</v>
      </c>
      <c r="G851" s="26">
        <v>19338.407643312101</v>
      </c>
      <c r="H851" s="112">
        <v>295</v>
      </c>
      <c r="I851" s="68">
        <v>1.8789808917197452</v>
      </c>
      <c r="J851" s="68">
        <v>0.53220338983050852</v>
      </c>
      <c r="K851" s="67">
        <v>10291.966101694916</v>
      </c>
      <c r="M851" s="20" t="s">
        <v>872</v>
      </c>
      <c r="N851" s="21" t="s">
        <v>1953</v>
      </c>
      <c r="O851" s="26">
        <v>851750</v>
      </c>
      <c r="P851" s="26">
        <v>16</v>
      </c>
      <c r="Q851" s="67">
        <v>53234.375</v>
      </c>
      <c r="R851" s="69">
        <v>3.9506172839506172E-2</v>
      </c>
    </row>
    <row r="852" spans="2:18" x14ac:dyDescent="0.2">
      <c r="B852" s="20" t="s">
        <v>849</v>
      </c>
      <c r="C852" s="21" t="s">
        <v>1308</v>
      </c>
      <c r="D852" s="21" t="s">
        <v>2191</v>
      </c>
      <c r="E852" s="26">
        <v>25190996</v>
      </c>
      <c r="F852" s="26">
        <v>253</v>
      </c>
      <c r="G852" s="26">
        <v>99569.154150197632</v>
      </c>
      <c r="H852" s="112">
        <v>375</v>
      </c>
      <c r="I852" s="68">
        <v>1.482213438735178</v>
      </c>
      <c r="J852" s="68">
        <v>0.67466666666666664</v>
      </c>
      <c r="K852" s="67">
        <v>67175.989333333331</v>
      </c>
      <c r="M852" s="20" t="s">
        <v>873</v>
      </c>
      <c r="N852" s="21" t="s">
        <v>1954</v>
      </c>
      <c r="O852" s="26">
        <v>532600</v>
      </c>
      <c r="P852" s="26">
        <v>10</v>
      </c>
      <c r="Q852" s="67">
        <v>53260</v>
      </c>
      <c r="R852" s="69">
        <v>2.5974025974025976E-2</v>
      </c>
    </row>
    <row r="853" spans="2:18" x14ac:dyDescent="0.2">
      <c r="B853" s="20" t="s">
        <v>850</v>
      </c>
      <c r="C853" s="21" t="s">
        <v>1309</v>
      </c>
      <c r="D853" s="21" t="s">
        <v>2191</v>
      </c>
      <c r="E853" s="26">
        <v>4935741</v>
      </c>
      <c r="F853" s="26">
        <v>208</v>
      </c>
      <c r="G853" s="26">
        <v>23729.524038461539</v>
      </c>
      <c r="H853" s="112">
        <v>255</v>
      </c>
      <c r="I853" s="68">
        <v>1.2259615384615385</v>
      </c>
      <c r="J853" s="68">
        <v>0.81568627450980391</v>
      </c>
      <c r="K853" s="67">
        <v>19355.847058823529</v>
      </c>
      <c r="M853" s="20" t="s">
        <v>874</v>
      </c>
      <c r="N853" s="21" t="s">
        <v>1955</v>
      </c>
      <c r="O853" s="26">
        <v>112100</v>
      </c>
      <c r="P853" s="26">
        <v>7</v>
      </c>
      <c r="Q853" s="67">
        <v>16014.285714285714</v>
      </c>
      <c r="R853" s="69">
        <v>1.9718309859154931E-2</v>
      </c>
    </row>
    <row r="854" spans="2:18" x14ac:dyDescent="0.2">
      <c r="B854" s="20" t="s">
        <v>851</v>
      </c>
      <c r="C854" s="21" t="s">
        <v>1310</v>
      </c>
      <c r="D854" s="21" t="s">
        <v>2191</v>
      </c>
      <c r="E854" s="26">
        <v>2678906</v>
      </c>
      <c r="F854" s="26">
        <v>114</v>
      </c>
      <c r="G854" s="26">
        <v>23499.175438596492</v>
      </c>
      <c r="H854" s="112">
        <v>260</v>
      </c>
      <c r="I854" s="68">
        <v>2.2807017543859649</v>
      </c>
      <c r="J854" s="68">
        <v>0.43846153846153846</v>
      </c>
      <c r="K854" s="67">
        <v>10303.484615384616</v>
      </c>
      <c r="M854" s="20" t="s">
        <v>875</v>
      </c>
      <c r="N854" s="21" t="s">
        <v>1956</v>
      </c>
      <c r="O854" s="26">
        <v>369125</v>
      </c>
      <c r="P854" s="26">
        <v>19</v>
      </c>
      <c r="Q854" s="67">
        <v>19427.63157894737</v>
      </c>
      <c r="R854" s="69">
        <v>5.3521126760563378E-2</v>
      </c>
    </row>
    <row r="855" spans="2:18" x14ac:dyDescent="0.2">
      <c r="B855" s="20" t="s">
        <v>852</v>
      </c>
      <c r="C855" s="21" t="s">
        <v>1311</v>
      </c>
      <c r="D855" s="21" t="s">
        <v>2191</v>
      </c>
      <c r="E855" s="26">
        <v>4682105</v>
      </c>
      <c r="F855" s="26">
        <v>187</v>
      </c>
      <c r="G855" s="26">
        <v>25037.994652406418</v>
      </c>
      <c r="H855" s="112">
        <v>260</v>
      </c>
      <c r="I855" s="68">
        <v>1.3903743315508021</v>
      </c>
      <c r="J855" s="68">
        <v>0.71923076923076923</v>
      </c>
      <c r="K855" s="67">
        <v>18008.096153846152</v>
      </c>
      <c r="M855" s="20" t="s">
        <v>876</v>
      </c>
      <c r="N855" s="21" t="s">
        <v>1957</v>
      </c>
      <c r="O855" s="26">
        <v>1349250</v>
      </c>
      <c r="P855" s="26">
        <v>33</v>
      </c>
      <c r="Q855" s="67">
        <v>40886.36363636364</v>
      </c>
      <c r="R855" s="69">
        <v>7.6744186046511634E-2</v>
      </c>
    </row>
    <row r="856" spans="2:18" x14ac:dyDescent="0.2">
      <c r="B856" s="20" t="s">
        <v>853</v>
      </c>
      <c r="C856" s="21" t="s">
        <v>1312</v>
      </c>
      <c r="D856" s="21" t="s">
        <v>2191</v>
      </c>
      <c r="E856" s="26">
        <v>77348323</v>
      </c>
      <c r="F856" s="26">
        <v>1585</v>
      </c>
      <c r="G856" s="26">
        <v>48800.203785488957</v>
      </c>
      <c r="H856" s="112">
        <v>1820</v>
      </c>
      <c r="I856" s="68">
        <v>1.1482649842271293</v>
      </c>
      <c r="J856" s="68">
        <v>0.87087912087912089</v>
      </c>
      <c r="K856" s="67">
        <v>42499.078571428574</v>
      </c>
      <c r="M856" s="20" t="s">
        <v>877</v>
      </c>
      <c r="N856" s="21" t="s">
        <v>1958</v>
      </c>
      <c r="O856" s="26">
        <v>90275</v>
      </c>
      <c r="P856" s="26">
        <v>46</v>
      </c>
      <c r="Q856" s="67">
        <v>1962.5</v>
      </c>
      <c r="R856" s="69">
        <v>0.115</v>
      </c>
    </row>
    <row r="857" spans="2:18" x14ac:dyDescent="0.2">
      <c r="B857" s="20" t="s">
        <v>854</v>
      </c>
      <c r="C857" s="21" t="s">
        <v>1313</v>
      </c>
      <c r="D857" s="21" t="s">
        <v>2191</v>
      </c>
      <c r="E857" s="26">
        <v>4411206</v>
      </c>
      <c r="F857" s="26">
        <v>198</v>
      </c>
      <c r="G857" s="26">
        <v>22278.81818181818</v>
      </c>
      <c r="H857" s="112">
        <v>205</v>
      </c>
      <c r="I857" s="68">
        <v>1.0353535353535352</v>
      </c>
      <c r="J857" s="68">
        <v>0.96585365853658534</v>
      </c>
      <c r="K857" s="67">
        <v>21518.078048780488</v>
      </c>
      <c r="M857" s="20" t="s">
        <v>878</v>
      </c>
      <c r="N857" s="21" t="s">
        <v>1959</v>
      </c>
      <c r="O857" s="26">
        <v>1326775</v>
      </c>
      <c r="P857" s="26">
        <v>36</v>
      </c>
      <c r="Q857" s="67">
        <v>36854.861111111109</v>
      </c>
      <c r="R857" s="69">
        <v>6.2068965517241378E-2</v>
      </c>
    </row>
    <row r="858" spans="2:18" x14ac:dyDescent="0.2">
      <c r="B858" s="20" t="s">
        <v>855</v>
      </c>
      <c r="C858" s="21" t="s">
        <v>1314</v>
      </c>
      <c r="D858" s="21" t="s">
        <v>2191</v>
      </c>
      <c r="E858" s="26">
        <v>3162065</v>
      </c>
      <c r="F858" s="26">
        <v>208</v>
      </c>
      <c r="G858" s="26">
        <v>15202.235576923076</v>
      </c>
      <c r="H858" s="112">
        <v>450</v>
      </c>
      <c r="I858" s="68">
        <v>2.1634615384615383</v>
      </c>
      <c r="J858" s="68">
        <v>0.4622222222222222</v>
      </c>
      <c r="K858" s="67">
        <v>7026.8111111111111</v>
      </c>
      <c r="M858" s="20" t="s">
        <v>879</v>
      </c>
      <c r="N858" s="21" t="s">
        <v>1960</v>
      </c>
      <c r="O858" s="26">
        <v>959780</v>
      </c>
      <c r="P858" s="26">
        <v>99</v>
      </c>
      <c r="Q858" s="67">
        <v>9694.7474747474753</v>
      </c>
      <c r="R858" s="69">
        <v>0.14244604316546763</v>
      </c>
    </row>
    <row r="859" spans="2:18" x14ac:dyDescent="0.2">
      <c r="B859" s="20" t="s">
        <v>856</v>
      </c>
      <c r="C859" s="21" t="s">
        <v>1315</v>
      </c>
      <c r="D859" s="21" t="s">
        <v>2191</v>
      </c>
      <c r="E859" s="26">
        <v>7370075</v>
      </c>
      <c r="F859" s="26">
        <v>131</v>
      </c>
      <c r="G859" s="26">
        <v>56260.114503816796</v>
      </c>
      <c r="H859" s="112">
        <v>280</v>
      </c>
      <c r="I859" s="68">
        <v>2.1374045801526718</v>
      </c>
      <c r="J859" s="68">
        <v>0.46785714285714286</v>
      </c>
      <c r="K859" s="67">
        <v>26321.696428571428</v>
      </c>
      <c r="M859" s="20" t="s">
        <v>880</v>
      </c>
      <c r="N859" s="21" t="s">
        <v>1961</v>
      </c>
      <c r="O859" s="26">
        <v>199000</v>
      </c>
      <c r="P859" s="26">
        <v>1</v>
      </c>
      <c r="Q859" s="67">
        <v>199000</v>
      </c>
      <c r="R859" s="69">
        <v>4.0816326530612249E-3</v>
      </c>
    </row>
    <row r="860" spans="2:18" x14ac:dyDescent="0.2">
      <c r="B860" s="20" t="s">
        <v>857</v>
      </c>
      <c r="C860" s="21" t="s">
        <v>1316</v>
      </c>
      <c r="D860" s="21" t="s">
        <v>2191</v>
      </c>
      <c r="E860" s="26">
        <v>7409589</v>
      </c>
      <c r="F860" s="26">
        <v>439</v>
      </c>
      <c r="G860" s="26">
        <v>16878.334851936219</v>
      </c>
      <c r="H860" s="112">
        <v>450</v>
      </c>
      <c r="I860" s="68">
        <v>1.0250569476082005</v>
      </c>
      <c r="J860" s="68">
        <v>0.97555555555555551</v>
      </c>
      <c r="K860" s="67">
        <v>16465.753333333334</v>
      </c>
      <c r="M860" s="20" t="s">
        <v>881</v>
      </c>
      <c r="N860" s="21" t="s">
        <v>1962</v>
      </c>
      <c r="O860" s="26">
        <v>35900</v>
      </c>
      <c r="P860" s="26">
        <v>5</v>
      </c>
      <c r="Q860" s="67">
        <v>7180</v>
      </c>
      <c r="R860" s="69">
        <v>1.6393442622950821E-2</v>
      </c>
    </row>
    <row r="861" spans="2:18" x14ac:dyDescent="0.2">
      <c r="B861" s="20" t="s">
        <v>858</v>
      </c>
      <c r="C861" s="21" t="s">
        <v>1317</v>
      </c>
      <c r="D861" s="21" t="s">
        <v>2191</v>
      </c>
      <c r="E861" s="26">
        <v>23756421</v>
      </c>
      <c r="F861" s="26">
        <v>310</v>
      </c>
      <c r="G861" s="26">
        <v>76633.616129032263</v>
      </c>
      <c r="H861" s="112">
        <v>515</v>
      </c>
      <c r="I861" s="68">
        <v>1.6612903225806452</v>
      </c>
      <c r="J861" s="68">
        <v>0.60194174757281549</v>
      </c>
      <c r="K861" s="67">
        <v>46128.972815533984</v>
      </c>
      <c r="M861" s="20" t="s">
        <v>882</v>
      </c>
      <c r="N861" s="21" t="s">
        <v>1963</v>
      </c>
      <c r="O861" s="26">
        <v>542025</v>
      </c>
      <c r="P861" s="26">
        <v>40</v>
      </c>
      <c r="Q861" s="67">
        <v>13550.625</v>
      </c>
      <c r="R861" s="69">
        <v>7.8431372549019607E-2</v>
      </c>
    </row>
    <row r="862" spans="2:18" x14ac:dyDescent="0.2">
      <c r="B862" s="20" t="s">
        <v>859</v>
      </c>
      <c r="C862" s="21" t="s">
        <v>1318</v>
      </c>
      <c r="D862" s="21" t="s">
        <v>2191</v>
      </c>
      <c r="E862" s="26">
        <v>48473842</v>
      </c>
      <c r="F862" s="26">
        <v>341</v>
      </c>
      <c r="G862" s="26">
        <v>142152.0293255132</v>
      </c>
      <c r="H862" s="112">
        <v>745</v>
      </c>
      <c r="I862" s="68">
        <v>2.1847507331378297</v>
      </c>
      <c r="J862" s="68">
        <v>0.45771812080536911</v>
      </c>
      <c r="K862" s="67">
        <v>65065.559731543624</v>
      </c>
      <c r="M862" s="20" t="s">
        <v>883</v>
      </c>
      <c r="N862" s="21" t="s">
        <v>1964</v>
      </c>
      <c r="O862" s="26">
        <v>113450</v>
      </c>
      <c r="P862" s="26">
        <v>3</v>
      </c>
      <c r="Q862" s="67">
        <v>37816.666666666664</v>
      </c>
      <c r="R862" s="69">
        <v>8.4507042253521118E-3</v>
      </c>
    </row>
    <row r="863" spans="2:18" x14ac:dyDescent="0.2">
      <c r="B863" s="20" t="s">
        <v>860</v>
      </c>
      <c r="C863" s="21" t="s">
        <v>1319</v>
      </c>
      <c r="D863" s="21" t="s">
        <v>2191</v>
      </c>
      <c r="E863" s="26">
        <v>73102285</v>
      </c>
      <c r="F863" s="26">
        <v>953</v>
      </c>
      <c r="G863" s="26">
        <v>76707.539349422877</v>
      </c>
      <c r="H863" s="112">
        <v>1435</v>
      </c>
      <c r="I863" s="68">
        <v>1.5057712486883525</v>
      </c>
      <c r="J863" s="68">
        <v>0.66411149825783977</v>
      </c>
      <c r="K863" s="67">
        <v>50942.35888501742</v>
      </c>
      <c r="M863" s="20" t="s">
        <v>884</v>
      </c>
      <c r="N863" s="21" t="s">
        <v>1965</v>
      </c>
      <c r="O863" s="26">
        <v>800040</v>
      </c>
      <c r="P863" s="26">
        <v>123</v>
      </c>
      <c r="Q863" s="67">
        <v>6504.3902439024387</v>
      </c>
      <c r="R863" s="69">
        <v>0.16734693877551021</v>
      </c>
    </row>
    <row r="864" spans="2:18" x14ac:dyDescent="0.2">
      <c r="B864" s="20" t="s">
        <v>861</v>
      </c>
      <c r="C864" s="21" t="s">
        <v>1320</v>
      </c>
      <c r="D864" s="21" t="s">
        <v>2191</v>
      </c>
      <c r="E864" s="26">
        <v>982365</v>
      </c>
      <c r="F864" s="26">
        <v>59</v>
      </c>
      <c r="G864" s="26">
        <v>16650.254237288136</v>
      </c>
      <c r="H864" s="112">
        <v>290</v>
      </c>
      <c r="I864" s="68">
        <v>4.9152542372881358</v>
      </c>
      <c r="J864" s="68">
        <v>0.20344827586206896</v>
      </c>
      <c r="K864" s="67">
        <v>3387.4655172413795</v>
      </c>
      <c r="M864" s="20" t="s">
        <v>885</v>
      </c>
      <c r="N864" s="21" t="s">
        <v>1966</v>
      </c>
      <c r="O864" s="26">
        <v>42875</v>
      </c>
      <c r="P864" s="26">
        <v>8</v>
      </c>
      <c r="Q864" s="67">
        <v>5359.375</v>
      </c>
      <c r="R864" s="69">
        <v>2.1621621621621623E-2</v>
      </c>
    </row>
    <row r="865" spans="2:18" x14ac:dyDescent="0.2">
      <c r="B865" s="20" t="s">
        <v>862</v>
      </c>
      <c r="C865" s="21" t="s">
        <v>1321</v>
      </c>
      <c r="D865" s="21" t="s">
        <v>2191</v>
      </c>
      <c r="E865" s="26">
        <v>28014880</v>
      </c>
      <c r="F865" s="26">
        <v>42</v>
      </c>
      <c r="G865" s="26">
        <v>667020.95238095243</v>
      </c>
      <c r="H865" s="112">
        <v>515</v>
      </c>
      <c r="I865" s="68">
        <v>12.261904761904763</v>
      </c>
      <c r="J865" s="68">
        <v>8.155339805825243E-2</v>
      </c>
      <c r="K865" s="67">
        <v>54397.825242718449</v>
      </c>
      <c r="M865" s="20" t="s">
        <v>886</v>
      </c>
      <c r="N865" s="21" t="s">
        <v>1967</v>
      </c>
      <c r="O865" s="26">
        <v>1286975</v>
      </c>
      <c r="P865" s="26">
        <v>66</v>
      </c>
      <c r="Q865" s="67">
        <v>19499.621212121212</v>
      </c>
      <c r="R865" s="69">
        <v>0.11891891891891893</v>
      </c>
    </row>
    <row r="866" spans="2:18" x14ac:dyDescent="0.2">
      <c r="B866" s="20" t="s">
        <v>863</v>
      </c>
      <c r="C866" s="21" t="s">
        <v>1944</v>
      </c>
      <c r="D866" s="21" t="s">
        <v>2212</v>
      </c>
      <c r="E866" s="26">
        <v>1439010</v>
      </c>
      <c r="F866" s="26">
        <v>52</v>
      </c>
      <c r="G866" s="26">
        <v>27673.26923076923</v>
      </c>
      <c r="H866" s="112">
        <v>300</v>
      </c>
      <c r="I866" s="68">
        <v>5.7692307692307692</v>
      </c>
      <c r="J866" s="68">
        <v>0.17333333333333334</v>
      </c>
      <c r="K866" s="67">
        <v>4796.7</v>
      </c>
      <c r="M866" s="20" t="s">
        <v>887</v>
      </c>
      <c r="N866" s="21" t="s">
        <v>1968</v>
      </c>
      <c r="O866" s="26">
        <v>150455</v>
      </c>
      <c r="P866" s="26">
        <v>15</v>
      </c>
      <c r="Q866" s="67">
        <v>10030.333333333334</v>
      </c>
      <c r="R866" s="69">
        <v>4.0540540540540543E-2</v>
      </c>
    </row>
    <row r="867" spans="2:18" x14ac:dyDescent="0.2">
      <c r="B867" s="20" t="s">
        <v>864</v>
      </c>
      <c r="C867" s="21" t="s">
        <v>1945</v>
      </c>
      <c r="D867" s="21" t="s">
        <v>2212</v>
      </c>
      <c r="E867" s="26">
        <v>5403375</v>
      </c>
      <c r="F867" s="26">
        <v>287</v>
      </c>
      <c r="G867" s="26">
        <v>18827.090592334494</v>
      </c>
      <c r="H867" s="112">
        <v>640</v>
      </c>
      <c r="I867" s="68">
        <v>2.229965156794425</v>
      </c>
      <c r="J867" s="68">
        <v>0.44843749999999999</v>
      </c>
      <c r="K867" s="67">
        <v>8442.7734375</v>
      </c>
      <c r="M867" s="20" t="s">
        <v>888</v>
      </c>
      <c r="N867" s="21" t="s">
        <v>1969</v>
      </c>
      <c r="O867" s="26">
        <v>375275</v>
      </c>
      <c r="P867" s="26">
        <v>61</v>
      </c>
      <c r="Q867" s="67">
        <v>6152.0491803278692</v>
      </c>
      <c r="R867" s="69">
        <v>8.2432432432432437E-2</v>
      </c>
    </row>
    <row r="868" spans="2:18" x14ac:dyDescent="0.2">
      <c r="B868" s="20" t="s">
        <v>865</v>
      </c>
      <c r="C868" s="21" t="s">
        <v>1946</v>
      </c>
      <c r="D868" s="21" t="s">
        <v>2212</v>
      </c>
      <c r="E868" s="26">
        <v>639200</v>
      </c>
      <c r="F868" s="26">
        <v>48</v>
      </c>
      <c r="G868" s="26">
        <v>13316.666666666666</v>
      </c>
      <c r="H868" s="112">
        <v>260</v>
      </c>
      <c r="I868" s="68">
        <v>5.416666666666667</v>
      </c>
      <c r="J868" s="68">
        <v>0.18461538461538463</v>
      </c>
      <c r="K868" s="67">
        <v>2458.4615384615386</v>
      </c>
      <c r="M868" s="20" t="s">
        <v>889</v>
      </c>
      <c r="N868" s="21" t="s">
        <v>1970</v>
      </c>
      <c r="O868" s="26">
        <v>159975</v>
      </c>
      <c r="P868" s="26">
        <v>12</v>
      </c>
      <c r="Q868" s="67">
        <v>13331.25</v>
      </c>
      <c r="R868" s="69">
        <v>3.4782608695652174E-2</v>
      </c>
    </row>
    <row r="869" spans="2:18" x14ac:dyDescent="0.2">
      <c r="B869" s="20" t="s">
        <v>866</v>
      </c>
      <c r="C869" s="21" t="s">
        <v>1947</v>
      </c>
      <c r="D869" s="21" t="s">
        <v>2212</v>
      </c>
      <c r="E869" s="26">
        <v>3035025</v>
      </c>
      <c r="F869" s="26">
        <v>40</v>
      </c>
      <c r="G869" s="26">
        <v>75875.625</v>
      </c>
      <c r="H869" s="112">
        <v>230</v>
      </c>
      <c r="I869" s="68">
        <v>5.75</v>
      </c>
      <c r="J869" s="68">
        <v>0.17391304347826086</v>
      </c>
      <c r="K869" s="67">
        <v>13195.760869565218</v>
      </c>
      <c r="M869" s="20" t="s">
        <v>890</v>
      </c>
      <c r="N869" s="21" t="s">
        <v>1971</v>
      </c>
      <c r="O869" s="26">
        <v>37400</v>
      </c>
      <c r="P869" s="26">
        <v>4</v>
      </c>
      <c r="Q869" s="67">
        <v>9350</v>
      </c>
      <c r="R869" s="69">
        <v>1.0666666666666666E-2</v>
      </c>
    </row>
    <row r="870" spans="2:18" x14ac:dyDescent="0.2">
      <c r="B870" s="20" t="s">
        <v>867</v>
      </c>
      <c r="C870" s="21" t="s">
        <v>1948</v>
      </c>
      <c r="D870" s="21" t="s">
        <v>2212</v>
      </c>
      <c r="E870" s="26">
        <v>5012275</v>
      </c>
      <c r="F870" s="26">
        <v>271</v>
      </c>
      <c r="G870" s="26">
        <v>18495.47970479705</v>
      </c>
      <c r="H870" s="112">
        <v>445</v>
      </c>
      <c r="I870" s="68">
        <v>1.6420664206642066</v>
      </c>
      <c r="J870" s="68">
        <v>0.60898876404494384</v>
      </c>
      <c r="K870" s="67">
        <v>11263.539325842698</v>
      </c>
      <c r="M870" s="20" t="s">
        <v>891</v>
      </c>
      <c r="N870" s="21" t="s">
        <v>1324</v>
      </c>
      <c r="O870" s="26">
        <v>6352250</v>
      </c>
      <c r="P870" s="26">
        <v>118</v>
      </c>
      <c r="Q870" s="67">
        <v>53832.627118644064</v>
      </c>
      <c r="R870" s="69">
        <v>0.19032258064516128</v>
      </c>
    </row>
    <row r="871" spans="2:18" x14ac:dyDescent="0.2">
      <c r="B871" s="20" t="s">
        <v>868</v>
      </c>
      <c r="C871" s="21" t="s">
        <v>1949</v>
      </c>
      <c r="D871" s="21" t="s">
        <v>2212</v>
      </c>
      <c r="E871" s="26">
        <v>12189050</v>
      </c>
      <c r="F871" s="26">
        <v>133</v>
      </c>
      <c r="G871" s="26">
        <v>91646.992481203008</v>
      </c>
      <c r="H871" s="112">
        <v>320</v>
      </c>
      <c r="I871" s="68">
        <v>2.4060150375939848</v>
      </c>
      <c r="J871" s="68">
        <v>0.41562500000000002</v>
      </c>
      <c r="K871" s="67">
        <v>38090.78125</v>
      </c>
      <c r="M871" s="20" t="s">
        <v>892</v>
      </c>
      <c r="N871" s="21" t="s">
        <v>1325</v>
      </c>
      <c r="O871" s="26">
        <v>7234495</v>
      </c>
      <c r="P871" s="26">
        <v>420</v>
      </c>
      <c r="Q871" s="67">
        <v>17224.988095238095</v>
      </c>
      <c r="R871" s="69">
        <v>0.40191387559808611</v>
      </c>
    </row>
    <row r="872" spans="2:18" x14ac:dyDescent="0.2">
      <c r="B872" s="20" t="s">
        <v>869</v>
      </c>
      <c r="C872" s="21" t="s">
        <v>1950</v>
      </c>
      <c r="D872" s="21" t="s">
        <v>2212</v>
      </c>
      <c r="E872" s="26">
        <v>5111900</v>
      </c>
      <c r="F872" s="26">
        <v>207</v>
      </c>
      <c r="G872" s="26">
        <v>24695.169082125605</v>
      </c>
      <c r="H872" s="112">
        <v>455</v>
      </c>
      <c r="I872" s="68">
        <v>2.1980676328502415</v>
      </c>
      <c r="J872" s="68">
        <v>0.45494505494505494</v>
      </c>
      <c r="K872" s="67">
        <v>11234.945054945056</v>
      </c>
      <c r="M872" s="20" t="s">
        <v>893</v>
      </c>
      <c r="N872" s="21" t="s">
        <v>1326</v>
      </c>
      <c r="O872" s="26">
        <v>245175</v>
      </c>
      <c r="P872" s="26">
        <v>30</v>
      </c>
      <c r="Q872" s="67">
        <v>8172.5</v>
      </c>
      <c r="R872" s="69">
        <v>9.375E-2</v>
      </c>
    </row>
    <row r="873" spans="2:18" x14ac:dyDescent="0.2">
      <c r="B873" s="20" t="s">
        <v>870</v>
      </c>
      <c r="C873" s="21" t="s">
        <v>1951</v>
      </c>
      <c r="D873" s="21" t="s">
        <v>2212</v>
      </c>
      <c r="E873" s="26">
        <v>1412400</v>
      </c>
      <c r="F873" s="26">
        <v>66</v>
      </c>
      <c r="G873" s="26">
        <v>21400</v>
      </c>
      <c r="H873" s="112">
        <v>295</v>
      </c>
      <c r="I873" s="68">
        <v>4.4696969696969697</v>
      </c>
      <c r="J873" s="68">
        <v>0.22372881355932203</v>
      </c>
      <c r="K873" s="67">
        <v>4787.7966101694919</v>
      </c>
      <c r="M873" s="20" t="s">
        <v>894</v>
      </c>
      <c r="N873" s="21" t="s">
        <v>1327</v>
      </c>
      <c r="O873" s="26">
        <v>4837450</v>
      </c>
      <c r="P873" s="26">
        <v>215</v>
      </c>
      <c r="Q873" s="67">
        <v>22499.767441860466</v>
      </c>
      <c r="R873" s="69">
        <v>0.22994652406417113</v>
      </c>
    </row>
    <row r="874" spans="2:18" x14ac:dyDescent="0.2">
      <c r="B874" s="20" t="s">
        <v>871</v>
      </c>
      <c r="C874" s="21" t="s">
        <v>1952</v>
      </c>
      <c r="D874" s="21" t="s">
        <v>2212</v>
      </c>
      <c r="E874" s="26">
        <v>2479100</v>
      </c>
      <c r="F874" s="26">
        <v>152</v>
      </c>
      <c r="G874" s="26">
        <v>16309.868421052632</v>
      </c>
      <c r="H874" s="112">
        <v>315</v>
      </c>
      <c r="I874" s="68">
        <v>2.0723684210526314</v>
      </c>
      <c r="J874" s="68">
        <v>0.48253968253968255</v>
      </c>
      <c r="K874" s="67">
        <v>7870.1587301587306</v>
      </c>
      <c r="M874" s="20" t="s">
        <v>895</v>
      </c>
      <c r="N874" s="21" t="s">
        <v>1328</v>
      </c>
      <c r="O874" s="26">
        <v>303450</v>
      </c>
      <c r="P874" s="26">
        <v>43</v>
      </c>
      <c r="Q874" s="67">
        <v>7056.9767441860467</v>
      </c>
      <c r="R874" s="69">
        <v>0.11780821917808219</v>
      </c>
    </row>
    <row r="875" spans="2:18" x14ac:dyDescent="0.2">
      <c r="B875" s="20" t="s">
        <v>872</v>
      </c>
      <c r="C875" s="21" t="s">
        <v>1953</v>
      </c>
      <c r="D875" s="21" t="s">
        <v>2212</v>
      </c>
      <c r="E875" s="26">
        <v>2888700</v>
      </c>
      <c r="F875" s="26">
        <v>92</v>
      </c>
      <c r="G875" s="26">
        <v>31398.91304347826</v>
      </c>
      <c r="H875" s="112">
        <v>405</v>
      </c>
      <c r="I875" s="68">
        <v>4.4021739130434785</v>
      </c>
      <c r="J875" s="68">
        <v>0.2271604938271605</v>
      </c>
      <c r="K875" s="67">
        <v>7132.5925925925922</v>
      </c>
      <c r="M875" s="20" t="s">
        <v>896</v>
      </c>
      <c r="N875" s="21" t="s">
        <v>1329</v>
      </c>
      <c r="O875" s="26">
        <v>1180550</v>
      </c>
      <c r="P875" s="26">
        <v>58</v>
      </c>
      <c r="Q875" s="67">
        <v>20354.310344827587</v>
      </c>
      <c r="R875" s="69">
        <v>8.1690140845070425E-2</v>
      </c>
    </row>
    <row r="876" spans="2:18" x14ac:dyDescent="0.2">
      <c r="B876" s="20" t="s">
        <v>873</v>
      </c>
      <c r="C876" s="21" t="s">
        <v>1954</v>
      </c>
      <c r="D876" s="21" t="s">
        <v>2212</v>
      </c>
      <c r="E876" s="26">
        <v>4587025</v>
      </c>
      <c r="F876" s="26">
        <v>202</v>
      </c>
      <c r="G876" s="26">
        <v>22708.044554455446</v>
      </c>
      <c r="H876" s="112">
        <v>385</v>
      </c>
      <c r="I876" s="68">
        <v>1.9059405940594059</v>
      </c>
      <c r="J876" s="68">
        <v>0.52467532467532463</v>
      </c>
      <c r="K876" s="67">
        <v>11914.35064935065</v>
      </c>
      <c r="M876" s="20" t="s">
        <v>897</v>
      </c>
      <c r="N876" s="21" t="s">
        <v>1330</v>
      </c>
      <c r="O876" s="26">
        <v>10750</v>
      </c>
      <c r="P876" s="26">
        <v>1</v>
      </c>
      <c r="Q876" s="67">
        <v>10750</v>
      </c>
      <c r="R876" s="69">
        <v>5.8823529411764705E-3</v>
      </c>
    </row>
    <row r="877" spans="2:18" x14ac:dyDescent="0.2">
      <c r="B877" s="20" t="s">
        <v>874</v>
      </c>
      <c r="C877" s="21" t="s">
        <v>1955</v>
      </c>
      <c r="D877" s="21" t="s">
        <v>2212</v>
      </c>
      <c r="E877" s="26">
        <v>1560025</v>
      </c>
      <c r="F877" s="26">
        <v>118</v>
      </c>
      <c r="G877" s="26">
        <v>13220.550847457627</v>
      </c>
      <c r="H877" s="112">
        <v>355</v>
      </c>
      <c r="I877" s="68">
        <v>3.0084745762711864</v>
      </c>
      <c r="J877" s="68">
        <v>0.3323943661971831</v>
      </c>
      <c r="K877" s="67">
        <v>4394.4366197183099</v>
      </c>
      <c r="M877" s="20" t="s">
        <v>898</v>
      </c>
      <c r="N877" s="21" t="s">
        <v>1331</v>
      </c>
      <c r="O877" s="26">
        <v>1223675</v>
      </c>
      <c r="P877" s="26">
        <v>80</v>
      </c>
      <c r="Q877" s="67">
        <v>15295.9375</v>
      </c>
      <c r="R877" s="69">
        <v>9.3567251461988299E-2</v>
      </c>
    </row>
    <row r="878" spans="2:18" x14ac:dyDescent="0.2">
      <c r="B878" s="20" t="s">
        <v>875</v>
      </c>
      <c r="C878" s="21" t="s">
        <v>1956</v>
      </c>
      <c r="D878" s="21" t="s">
        <v>2212</v>
      </c>
      <c r="E878" s="26">
        <v>3234360</v>
      </c>
      <c r="F878" s="26">
        <v>247</v>
      </c>
      <c r="G878" s="26">
        <v>13094.574898785426</v>
      </c>
      <c r="H878" s="112">
        <v>355</v>
      </c>
      <c r="I878" s="68">
        <v>1.4372469635627529</v>
      </c>
      <c r="J878" s="68">
        <v>0.6957746478873239</v>
      </c>
      <c r="K878" s="67">
        <v>9110.8732394366198</v>
      </c>
      <c r="M878" s="20" t="s">
        <v>899</v>
      </c>
      <c r="N878" s="21" t="s">
        <v>1332</v>
      </c>
      <c r="O878" s="26">
        <v>117100</v>
      </c>
      <c r="P878" s="26">
        <v>7</v>
      </c>
      <c r="Q878" s="67">
        <v>16728.571428571428</v>
      </c>
      <c r="R878" s="69">
        <v>1.4141414141414142E-2</v>
      </c>
    </row>
    <row r="879" spans="2:18" x14ac:dyDescent="0.2">
      <c r="B879" s="20" t="s">
        <v>876</v>
      </c>
      <c r="C879" s="21" t="s">
        <v>1957</v>
      </c>
      <c r="D879" s="21" t="s">
        <v>2212</v>
      </c>
      <c r="E879" s="26">
        <v>8389811</v>
      </c>
      <c r="F879" s="26">
        <v>232</v>
      </c>
      <c r="G879" s="26">
        <v>36162.978448275862</v>
      </c>
      <c r="H879" s="112">
        <v>430</v>
      </c>
      <c r="I879" s="68">
        <v>1.853448275862069</v>
      </c>
      <c r="J879" s="68">
        <v>0.53953488372093028</v>
      </c>
      <c r="K879" s="67">
        <v>19511.188372093024</v>
      </c>
      <c r="M879" s="20" t="s">
        <v>900</v>
      </c>
      <c r="N879" s="21" t="s">
        <v>1333</v>
      </c>
      <c r="O879" s="26">
        <v>11719675</v>
      </c>
      <c r="P879" s="26">
        <v>273</v>
      </c>
      <c r="Q879" s="67">
        <v>42929.212454212451</v>
      </c>
      <c r="R879" s="69">
        <v>0.17843137254901961</v>
      </c>
    </row>
    <row r="880" spans="2:18" x14ac:dyDescent="0.2">
      <c r="B880" s="20" t="s">
        <v>877</v>
      </c>
      <c r="C880" s="21" t="s">
        <v>1958</v>
      </c>
      <c r="D880" s="21" t="s">
        <v>2212</v>
      </c>
      <c r="E880" s="26">
        <v>3269875</v>
      </c>
      <c r="F880" s="26">
        <v>186</v>
      </c>
      <c r="G880" s="26">
        <v>17579.973118279569</v>
      </c>
      <c r="H880" s="112">
        <v>400</v>
      </c>
      <c r="I880" s="68">
        <v>2.150537634408602</v>
      </c>
      <c r="J880" s="68">
        <v>0.46500000000000002</v>
      </c>
      <c r="K880" s="67">
        <v>8174.6875</v>
      </c>
      <c r="M880" s="20" t="s">
        <v>901</v>
      </c>
      <c r="N880" s="21" t="s">
        <v>1334</v>
      </c>
      <c r="O880" s="26">
        <v>2288525</v>
      </c>
      <c r="P880" s="26">
        <v>55</v>
      </c>
      <c r="Q880" s="67">
        <v>41609.545454545456</v>
      </c>
      <c r="R880" s="69">
        <v>0.10476190476190476</v>
      </c>
    </row>
    <row r="881" spans="2:18" x14ac:dyDescent="0.2">
      <c r="B881" s="20" t="s">
        <v>878</v>
      </c>
      <c r="C881" s="21" t="s">
        <v>1959</v>
      </c>
      <c r="D881" s="21" t="s">
        <v>2212</v>
      </c>
      <c r="E881" s="26">
        <v>6037250</v>
      </c>
      <c r="F881" s="26">
        <v>269</v>
      </c>
      <c r="G881" s="26">
        <v>22443.308550185873</v>
      </c>
      <c r="H881" s="112">
        <v>580</v>
      </c>
      <c r="I881" s="68">
        <v>2.1561338289962824</v>
      </c>
      <c r="J881" s="68">
        <v>0.46379310344827585</v>
      </c>
      <c r="K881" s="67">
        <v>10409.051724137931</v>
      </c>
      <c r="M881" s="20" t="s">
        <v>902</v>
      </c>
      <c r="N881" s="21" t="s">
        <v>1335</v>
      </c>
      <c r="O881" s="26">
        <v>1874355</v>
      </c>
      <c r="P881" s="26">
        <v>51</v>
      </c>
      <c r="Q881" s="67">
        <v>36752.058823529413</v>
      </c>
      <c r="R881" s="69">
        <v>7.3913043478260873E-2</v>
      </c>
    </row>
    <row r="882" spans="2:18" x14ac:dyDescent="0.2">
      <c r="B882" s="20" t="s">
        <v>879</v>
      </c>
      <c r="C882" s="21" t="s">
        <v>1960</v>
      </c>
      <c r="D882" s="21" t="s">
        <v>2212</v>
      </c>
      <c r="E882" s="26">
        <v>19183335</v>
      </c>
      <c r="F882" s="26">
        <v>658</v>
      </c>
      <c r="G882" s="26">
        <v>29154.004559270517</v>
      </c>
      <c r="H882" s="112">
        <v>695</v>
      </c>
      <c r="I882" s="68">
        <v>1.0562310030395137</v>
      </c>
      <c r="J882" s="68">
        <v>0.94676258992805751</v>
      </c>
      <c r="K882" s="67">
        <v>27601.920863309351</v>
      </c>
      <c r="M882" s="20" t="s">
        <v>903</v>
      </c>
      <c r="N882" s="21" t="s">
        <v>1336</v>
      </c>
      <c r="O882" s="26">
        <v>735650</v>
      </c>
      <c r="P882" s="26">
        <v>9</v>
      </c>
      <c r="Q882" s="67">
        <v>81738.888888888891</v>
      </c>
      <c r="R882" s="69">
        <v>5.1428571428571428E-2</v>
      </c>
    </row>
    <row r="883" spans="2:18" x14ac:dyDescent="0.2">
      <c r="B883" s="20" t="s">
        <v>880</v>
      </c>
      <c r="C883" s="21" t="s">
        <v>1961</v>
      </c>
      <c r="D883" s="21" t="s">
        <v>2212</v>
      </c>
      <c r="E883" s="26">
        <v>1483126</v>
      </c>
      <c r="F883" s="26">
        <v>55</v>
      </c>
      <c r="G883" s="26">
        <v>26965.927272727273</v>
      </c>
      <c r="H883" s="112">
        <v>245</v>
      </c>
      <c r="I883" s="68">
        <v>4.4545454545454541</v>
      </c>
      <c r="J883" s="68">
        <v>0.22448979591836735</v>
      </c>
      <c r="K883" s="67">
        <v>6053.5755102040812</v>
      </c>
      <c r="M883" s="20" t="s">
        <v>904</v>
      </c>
      <c r="N883" s="21" t="s">
        <v>1337</v>
      </c>
      <c r="O883" s="26">
        <v>1368125</v>
      </c>
      <c r="P883" s="26">
        <v>81</v>
      </c>
      <c r="Q883" s="67">
        <v>16890.432098765432</v>
      </c>
      <c r="R883" s="69">
        <v>0.14210526315789473</v>
      </c>
    </row>
    <row r="884" spans="2:18" x14ac:dyDescent="0.2">
      <c r="B884" s="20" t="s">
        <v>881</v>
      </c>
      <c r="C884" s="21" t="s">
        <v>1962</v>
      </c>
      <c r="D884" s="21" t="s">
        <v>2212</v>
      </c>
      <c r="E884" s="26">
        <v>5222430</v>
      </c>
      <c r="F884" s="26">
        <v>106</v>
      </c>
      <c r="G884" s="26">
        <v>49268.207547169812</v>
      </c>
      <c r="H884" s="112">
        <v>305</v>
      </c>
      <c r="I884" s="68">
        <v>2.8773584905660377</v>
      </c>
      <c r="J884" s="68">
        <v>0.34754098360655739</v>
      </c>
      <c r="K884" s="67">
        <v>17122.721311475409</v>
      </c>
      <c r="M884" s="20" t="s">
        <v>905</v>
      </c>
      <c r="N884" s="21" t="s">
        <v>1338</v>
      </c>
      <c r="O884" s="26">
        <v>199750</v>
      </c>
      <c r="P884" s="26">
        <v>12</v>
      </c>
      <c r="Q884" s="67">
        <v>16645.833333333332</v>
      </c>
      <c r="R884" s="69">
        <v>2.2641509433962263E-2</v>
      </c>
    </row>
    <row r="885" spans="2:18" x14ac:dyDescent="0.2">
      <c r="B885" s="20" t="s">
        <v>882</v>
      </c>
      <c r="C885" s="21" t="s">
        <v>1963</v>
      </c>
      <c r="D885" s="21" t="s">
        <v>2212</v>
      </c>
      <c r="E885" s="26">
        <v>8287800</v>
      </c>
      <c r="F885" s="26">
        <v>387</v>
      </c>
      <c r="G885" s="26">
        <v>21415.503875968992</v>
      </c>
      <c r="H885" s="112">
        <v>510</v>
      </c>
      <c r="I885" s="68">
        <v>1.317829457364341</v>
      </c>
      <c r="J885" s="68">
        <v>0.75882352941176467</v>
      </c>
      <c r="K885" s="67">
        <v>16250.588235294117</v>
      </c>
      <c r="M885" s="20" t="s">
        <v>906</v>
      </c>
      <c r="N885" s="21" t="s">
        <v>1339</v>
      </c>
      <c r="O885" s="26">
        <v>18280</v>
      </c>
      <c r="P885" s="26">
        <v>3</v>
      </c>
      <c r="Q885" s="67">
        <v>6093.333333333333</v>
      </c>
      <c r="R885" s="69">
        <v>8.3333333333333332E-3</v>
      </c>
    </row>
    <row r="886" spans="2:18" x14ac:dyDescent="0.2">
      <c r="B886" s="20" t="s">
        <v>883</v>
      </c>
      <c r="C886" s="21" t="s">
        <v>1964</v>
      </c>
      <c r="D886" s="21" t="s">
        <v>2212</v>
      </c>
      <c r="E886" s="26">
        <v>1775525</v>
      </c>
      <c r="F886" s="26">
        <v>86</v>
      </c>
      <c r="G886" s="26">
        <v>20645.639534883721</v>
      </c>
      <c r="H886" s="112">
        <v>355</v>
      </c>
      <c r="I886" s="68">
        <v>4.1279069767441863</v>
      </c>
      <c r="J886" s="68">
        <v>0.24225352112676057</v>
      </c>
      <c r="K886" s="67">
        <v>5001.4788732394363</v>
      </c>
      <c r="M886" s="20" t="s">
        <v>908</v>
      </c>
      <c r="N886" s="21" t="s">
        <v>1341</v>
      </c>
      <c r="O886" s="26">
        <v>3132575</v>
      </c>
      <c r="P886" s="26">
        <v>153</v>
      </c>
      <c r="Q886" s="67">
        <v>20474.34640522876</v>
      </c>
      <c r="R886" s="69">
        <v>0.25714285714285712</v>
      </c>
    </row>
    <row r="887" spans="2:18" x14ac:dyDescent="0.2">
      <c r="B887" s="20" t="s">
        <v>884</v>
      </c>
      <c r="C887" s="21" t="s">
        <v>1965</v>
      </c>
      <c r="D887" s="21" t="s">
        <v>2212</v>
      </c>
      <c r="E887" s="26">
        <v>19847060</v>
      </c>
      <c r="F887" s="26">
        <v>833</v>
      </c>
      <c r="G887" s="26">
        <v>23826.002400960384</v>
      </c>
      <c r="H887" s="112">
        <v>735</v>
      </c>
      <c r="I887" s="68">
        <v>0.88235294117647056</v>
      </c>
      <c r="J887" s="68">
        <v>1.1333333333333333</v>
      </c>
      <c r="K887" s="67">
        <v>27002.802721088436</v>
      </c>
      <c r="M887" s="20" t="s">
        <v>909</v>
      </c>
      <c r="N887" s="21" t="s">
        <v>1342</v>
      </c>
      <c r="O887" s="26">
        <v>40950</v>
      </c>
      <c r="P887" s="26">
        <v>4</v>
      </c>
      <c r="Q887" s="67">
        <v>10237.5</v>
      </c>
      <c r="R887" s="69">
        <v>6.0150375939849628E-3</v>
      </c>
    </row>
    <row r="888" spans="2:18" x14ac:dyDescent="0.2">
      <c r="B888" s="20" t="s">
        <v>885</v>
      </c>
      <c r="C888" s="21" t="s">
        <v>1966</v>
      </c>
      <c r="D888" s="21" t="s">
        <v>2212</v>
      </c>
      <c r="E888" s="26">
        <v>2766800</v>
      </c>
      <c r="F888" s="26">
        <v>201</v>
      </c>
      <c r="G888" s="26">
        <v>13765.174129353234</v>
      </c>
      <c r="H888" s="112">
        <v>370</v>
      </c>
      <c r="I888" s="68">
        <v>1.8407960199004976</v>
      </c>
      <c r="J888" s="68">
        <v>0.54324324324324325</v>
      </c>
      <c r="K888" s="67">
        <v>7477.8378378378375</v>
      </c>
      <c r="M888" s="20" t="s">
        <v>910</v>
      </c>
      <c r="N888" s="21" t="s">
        <v>1343</v>
      </c>
      <c r="O888" s="26">
        <v>67650</v>
      </c>
      <c r="P888" s="26">
        <v>9</v>
      </c>
      <c r="Q888" s="67">
        <v>7516.666666666667</v>
      </c>
      <c r="R888" s="69">
        <v>1.4754098360655738E-2</v>
      </c>
    </row>
    <row r="889" spans="2:18" x14ac:dyDescent="0.2">
      <c r="B889" s="20" t="s">
        <v>886</v>
      </c>
      <c r="C889" s="21" t="s">
        <v>1967</v>
      </c>
      <c r="D889" s="21" t="s">
        <v>2212</v>
      </c>
      <c r="E889" s="26">
        <v>9897350</v>
      </c>
      <c r="F889" s="26">
        <v>334</v>
      </c>
      <c r="G889" s="26">
        <v>29632.784431137723</v>
      </c>
      <c r="H889" s="112">
        <v>555</v>
      </c>
      <c r="I889" s="68">
        <v>1.6616766467065869</v>
      </c>
      <c r="J889" s="68">
        <v>0.60180180180180176</v>
      </c>
      <c r="K889" s="67">
        <v>17833.063063063062</v>
      </c>
      <c r="M889" s="20" t="s">
        <v>911</v>
      </c>
      <c r="N889" s="21" t="s">
        <v>1344</v>
      </c>
      <c r="O889" s="26">
        <v>1122225</v>
      </c>
      <c r="P889" s="26">
        <v>66</v>
      </c>
      <c r="Q889" s="67">
        <v>17003.409090909092</v>
      </c>
      <c r="R889" s="69">
        <v>8.9189189189189194E-2</v>
      </c>
    </row>
    <row r="890" spans="2:18" x14ac:dyDescent="0.2">
      <c r="B890" s="20" t="s">
        <v>887</v>
      </c>
      <c r="C890" s="21" t="s">
        <v>1968</v>
      </c>
      <c r="D890" s="21" t="s">
        <v>2212</v>
      </c>
      <c r="E890" s="26">
        <v>2472255</v>
      </c>
      <c r="F890" s="26">
        <v>156</v>
      </c>
      <c r="G890" s="26">
        <v>15847.788461538461</v>
      </c>
      <c r="H890" s="112">
        <v>370</v>
      </c>
      <c r="I890" s="68">
        <v>2.3717948717948718</v>
      </c>
      <c r="J890" s="68">
        <v>0.42162162162162165</v>
      </c>
      <c r="K890" s="67">
        <v>6681.77027027027</v>
      </c>
      <c r="M890" s="20" t="s">
        <v>912</v>
      </c>
      <c r="N890" s="21" t="s">
        <v>1345</v>
      </c>
      <c r="O890" s="26">
        <v>8000</v>
      </c>
      <c r="P890" s="26">
        <v>1</v>
      </c>
      <c r="Q890" s="67">
        <v>8000</v>
      </c>
      <c r="R890" s="69">
        <v>5.4054054054054057E-3</v>
      </c>
    </row>
    <row r="891" spans="2:18" x14ac:dyDescent="0.2">
      <c r="B891" s="20" t="s">
        <v>888</v>
      </c>
      <c r="C891" s="21" t="s">
        <v>1969</v>
      </c>
      <c r="D891" s="21" t="s">
        <v>2212</v>
      </c>
      <c r="E891" s="26">
        <v>16000505</v>
      </c>
      <c r="F891" s="26">
        <v>401</v>
      </c>
      <c r="G891" s="26">
        <v>39901.50872817955</v>
      </c>
      <c r="H891" s="112">
        <v>740</v>
      </c>
      <c r="I891" s="68">
        <v>1.8453865336658355</v>
      </c>
      <c r="J891" s="68">
        <v>0.54189189189189191</v>
      </c>
      <c r="K891" s="67">
        <v>21622.304054054053</v>
      </c>
      <c r="M891" s="20" t="s">
        <v>913</v>
      </c>
      <c r="N891" s="21" t="s">
        <v>1346</v>
      </c>
      <c r="O891" s="26">
        <v>240100</v>
      </c>
      <c r="P891" s="26">
        <v>11</v>
      </c>
      <c r="Q891" s="67">
        <v>21827.272727272728</v>
      </c>
      <c r="R891" s="69">
        <v>5.6410256410256411E-2</v>
      </c>
    </row>
    <row r="892" spans="2:18" x14ac:dyDescent="0.2">
      <c r="B892" s="20" t="s">
        <v>889</v>
      </c>
      <c r="C892" s="21" t="s">
        <v>1970</v>
      </c>
      <c r="D892" s="21" t="s">
        <v>2212</v>
      </c>
      <c r="E892" s="26">
        <v>3001700</v>
      </c>
      <c r="F892" s="26">
        <v>177</v>
      </c>
      <c r="G892" s="26">
        <v>16958.757062146891</v>
      </c>
      <c r="H892" s="112">
        <v>345</v>
      </c>
      <c r="I892" s="68">
        <v>1.9491525423728813</v>
      </c>
      <c r="J892" s="68">
        <v>0.5130434782608696</v>
      </c>
      <c r="K892" s="67">
        <v>8700.579710144928</v>
      </c>
      <c r="M892" s="20" t="s">
        <v>914</v>
      </c>
      <c r="N892" s="21" t="s">
        <v>1347</v>
      </c>
      <c r="O892" s="26">
        <v>839000</v>
      </c>
      <c r="P892" s="26">
        <v>45</v>
      </c>
      <c r="Q892" s="67">
        <v>18644.444444444445</v>
      </c>
      <c r="R892" s="69">
        <v>8.1818181818181818E-2</v>
      </c>
    </row>
    <row r="893" spans="2:18" x14ac:dyDescent="0.2">
      <c r="B893" s="20" t="s">
        <v>890</v>
      </c>
      <c r="C893" s="21" t="s">
        <v>1971</v>
      </c>
      <c r="D893" s="21" t="s">
        <v>2212</v>
      </c>
      <c r="E893" s="26">
        <v>1801925</v>
      </c>
      <c r="F893" s="26">
        <v>159</v>
      </c>
      <c r="G893" s="26">
        <v>11332.861635220126</v>
      </c>
      <c r="H893" s="112">
        <v>375</v>
      </c>
      <c r="I893" s="68">
        <v>2.358490566037736</v>
      </c>
      <c r="J893" s="68">
        <v>0.42399999999999999</v>
      </c>
      <c r="K893" s="67">
        <v>4805.1333333333332</v>
      </c>
      <c r="M893" s="20" t="s">
        <v>915</v>
      </c>
      <c r="N893" s="21" t="s">
        <v>1348</v>
      </c>
      <c r="O893" s="26">
        <v>367600</v>
      </c>
      <c r="P893" s="26">
        <v>15</v>
      </c>
      <c r="Q893" s="67">
        <v>24506.666666666668</v>
      </c>
      <c r="R893" s="69">
        <v>2.8571428571428571E-2</v>
      </c>
    </row>
    <row r="894" spans="2:18" x14ac:dyDescent="0.2">
      <c r="B894" s="20" t="s">
        <v>891</v>
      </c>
      <c r="C894" s="21" t="s">
        <v>1324</v>
      </c>
      <c r="D894" s="21" t="s">
        <v>2192</v>
      </c>
      <c r="E894" s="26">
        <v>10478244</v>
      </c>
      <c r="F894" s="26">
        <v>229</v>
      </c>
      <c r="G894" s="26">
        <v>45756.524017467251</v>
      </c>
      <c r="H894" s="112">
        <v>620</v>
      </c>
      <c r="I894" s="68">
        <v>2.7074235807860263</v>
      </c>
      <c r="J894" s="68">
        <v>0.36935483870967745</v>
      </c>
      <c r="K894" s="67">
        <v>16900.393548387096</v>
      </c>
      <c r="M894" s="20" t="s">
        <v>916</v>
      </c>
      <c r="N894" s="21" t="s">
        <v>1349</v>
      </c>
      <c r="O894" s="26">
        <v>132850</v>
      </c>
      <c r="P894" s="26">
        <v>8</v>
      </c>
      <c r="Q894" s="67">
        <v>16606.25</v>
      </c>
      <c r="R894" s="69">
        <v>1.7977528089887642E-2</v>
      </c>
    </row>
    <row r="895" spans="2:18" x14ac:dyDescent="0.2">
      <c r="B895" s="20" t="s">
        <v>892</v>
      </c>
      <c r="C895" s="21" t="s">
        <v>1325</v>
      </c>
      <c r="D895" s="21" t="s">
        <v>2192</v>
      </c>
      <c r="E895" s="26">
        <v>34615542</v>
      </c>
      <c r="F895" s="26">
        <v>1252</v>
      </c>
      <c r="G895" s="26">
        <v>27648.196485623004</v>
      </c>
      <c r="H895" s="112">
        <v>1045</v>
      </c>
      <c r="I895" s="68">
        <v>0.8346645367412141</v>
      </c>
      <c r="J895" s="68">
        <v>1.1980861244019139</v>
      </c>
      <c r="K895" s="67">
        <v>33124.920574162679</v>
      </c>
      <c r="M895" s="20" t="s">
        <v>917</v>
      </c>
      <c r="N895" s="21" t="s">
        <v>1350</v>
      </c>
      <c r="O895" s="26">
        <v>869400</v>
      </c>
      <c r="P895" s="26">
        <v>25</v>
      </c>
      <c r="Q895" s="67">
        <v>34776</v>
      </c>
      <c r="R895" s="69">
        <v>0.04</v>
      </c>
    </row>
    <row r="896" spans="2:18" x14ac:dyDescent="0.2">
      <c r="B896" s="20" t="s">
        <v>893</v>
      </c>
      <c r="C896" s="21" t="s">
        <v>1326</v>
      </c>
      <c r="D896" s="21" t="s">
        <v>2192</v>
      </c>
      <c r="E896" s="26">
        <v>1977200</v>
      </c>
      <c r="F896" s="26">
        <v>126</v>
      </c>
      <c r="G896" s="26">
        <v>15692.063492063493</v>
      </c>
      <c r="H896" s="112">
        <v>320</v>
      </c>
      <c r="I896" s="68">
        <v>2.5396825396825395</v>
      </c>
      <c r="J896" s="68">
        <v>0.39374999999999999</v>
      </c>
      <c r="K896" s="67">
        <v>6178.75</v>
      </c>
      <c r="M896" s="20" t="s">
        <v>918</v>
      </c>
      <c r="N896" s="21" t="s">
        <v>1351</v>
      </c>
      <c r="O896" s="26">
        <v>450000</v>
      </c>
      <c r="P896" s="26">
        <v>5</v>
      </c>
      <c r="Q896" s="67">
        <v>90000</v>
      </c>
      <c r="R896" s="69">
        <v>1.7857142857142856E-2</v>
      </c>
    </row>
    <row r="897" spans="2:18" x14ac:dyDescent="0.2">
      <c r="B897" s="20" t="s">
        <v>894</v>
      </c>
      <c r="C897" s="21" t="s">
        <v>1327</v>
      </c>
      <c r="D897" s="21" t="s">
        <v>2192</v>
      </c>
      <c r="E897" s="26">
        <v>15641423</v>
      </c>
      <c r="F897" s="26">
        <v>429</v>
      </c>
      <c r="G897" s="26">
        <v>36460.193473193474</v>
      </c>
      <c r="H897" s="112">
        <v>935</v>
      </c>
      <c r="I897" s="68">
        <v>2.1794871794871793</v>
      </c>
      <c r="J897" s="68">
        <v>0.45882352941176469</v>
      </c>
      <c r="K897" s="67">
        <v>16728.794652406417</v>
      </c>
      <c r="M897" s="20" t="s">
        <v>919</v>
      </c>
      <c r="N897" s="21" t="s">
        <v>1352</v>
      </c>
      <c r="O897" s="26">
        <v>144575</v>
      </c>
      <c r="P897" s="26">
        <v>14</v>
      </c>
      <c r="Q897" s="67">
        <v>10326.785714285714</v>
      </c>
      <c r="R897" s="69">
        <v>3.7333333333333336E-2</v>
      </c>
    </row>
    <row r="898" spans="2:18" x14ac:dyDescent="0.2">
      <c r="B898" s="20" t="s">
        <v>895</v>
      </c>
      <c r="C898" s="21" t="s">
        <v>1328</v>
      </c>
      <c r="D898" s="21" t="s">
        <v>2192</v>
      </c>
      <c r="E898" s="26">
        <v>3504075</v>
      </c>
      <c r="F898" s="26">
        <v>329</v>
      </c>
      <c r="G898" s="26">
        <v>10650.683890577508</v>
      </c>
      <c r="H898" s="112">
        <v>365</v>
      </c>
      <c r="I898" s="68">
        <v>1.1094224924012157</v>
      </c>
      <c r="J898" s="68">
        <v>0.90136986301369859</v>
      </c>
      <c r="K898" s="67">
        <v>9600.2054794520554</v>
      </c>
      <c r="M898" s="20" t="s">
        <v>920</v>
      </c>
      <c r="N898" s="21" t="s">
        <v>1353</v>
      </c>
      <c r="O898" s="26">
        <v>26360</v>
      </c>
      <c r="P898" s="26">
        <v>3</v>
      </c>
      <c r="Q898" s="67">
        <v>8786.6666666666661</v>
      </c>
      <c r="R898" s="69">
        <v>1.1538461538461539E-2</v>
      </c>
    </row>
    <row r="899" spans="2:18" x14ac:dyDescent="0.2">
      <c r="B899" s="20" t="s">
        <v>896</v>
      </c>
      <c r="C899" s="21" t="s">
        <v>1329</v>
      </c>
      <c r="D899" s="21" t="s">
        <v>2192</v>
      </c>
      <c r="E899" s="26">
        <v>5071585</v>
      </c>
      <c r="F899" s="26">
        <v>223</v>
      </c>
      <c r="G899" s="26">
        <v>22742.533632286995</v>
      </c>
      <c r="H899" s="112">
        <v>710</v>
      </c>
      <c r="I899" s="68">
        <v>3.1838565022421523</v>
      </c>
      <c r="J899" s="68">
        <v>0.31408450704225355</v>
      </c>
      <c r="K899" s="67">
        <v>7143.077464788732</v>
      </c>
      <c r="M899" s="20" t="s">
        <v>921</v>
      </c>
      <c r="N899" s="21" t="s">
        <v>1354</v>
      </c>
      <c r="O899" s="26">
        <v>560350</v>
      </c>
      <c r="P899" s="26">
        <v>45</v>
      </c>
      <c r="Q899" s="67">
        <v>12452.222222222223</v>
      </c>
      <c r="R899" s="69">
        <v>0.10465116279069768</v>
      </c>
    </row>
    <row r="900" spans="2:18" x14ac:dyDescent="0.2">
      <c r="B900" s="20" t="s">
        <v>897</v>
      </c>
      <c r="C900" s="21" t="s">
        <v>1330</v>
      </c>
      <c r="D900" s="21" t="s">
        <v>2192</v>
      </c>
      <c r="E900" s="26">
        <v>1143200</v>
      </c>
      <c r="F900" s="26">
        <v>55</v>
      </c>
      <c r="G900" s="26">
        <v>20785.454545454544</v>
      </c>
      <c r="H900" s="112">
        <v>170</v>
      </c>
      <c r="I900" s="68">
        <v>3.0909090909090908</v>
      </c>
      <c r="J900" s="68">
        <v>0.3235294117647059</v>
      </c>
      <c r="K900" s="67">
        <v>6724.7058823529414</v>
      </c>
      <c r="M900" s="20" t="s">
        <v>922</v>
      </c>
      <c r="N900" s="21" t="s">
        <v>1355</v>
      </c>
      <c r="O900" s="26">
        <v>161700</v>
      </c>
      <c r="P900" s="26">
        <v>8</v>
      </c>
      <c r="Q900" s="67">
        <v>20212.5</v>
      </c>
      <c r="R900" s="69">
        <v>2.5396825396825397E-2</v>
      </c>
    </row>
    <row r="901" spans="2:18" x14ac:dyDescent="0.2">
      <c r="B901" s="20" t="s">
        <v>898</v>
      </c>
      <c r="C901" s="21" t="s">
        <v>1331</v>
      </c>
      <c r="D901" s="21" t="s">
        <v>2192</v>
      </c>
      <c r="E901" s="26">
        <v>20892590</v>
      </c>
      <c r="F901" s="26">
        <v>431</v>
      </c>
      <c r="G901" s="26">
        <v>48474.686774941998</v>
      </c>
      <c r="H901" s="112">
        <v>855</v>
      </c>
      <c r="I901" s="68">
        <v>1.9837587006960558</v>
      </c>
      <c r="J901" s="68">
        <v>0.50409356725146204</v>
      </c>
      <c r="K901" s="67">
        <v>24435.777777777777</v>
      </c>
      <c r="M901" s="20" t="s">
        <v>923</v>
      </c>
      <c r="N901" s="21" t="s">
        <v>1356</v>
      </c>
      <c r="O901" s="26">
        <v>106050</v>
      </c>
      <c r="P901" s="26">
        <v>8</v>
      </c>
      <c r="Q901" s="67">
        <v>13256.25</v>
      </c>
      <c r="R901" s="69">
        <v>2.1621621621621623E-2</v>
      </c>
    </row>
    <row r="902" spans="2:18" x14ac:dyDescent="0.2">
      <c r="B902" s="20" t="s">
        <v>899</v>
      </c>
      <c r="C902" s="21" t="s">
        <v>1332</v>
      </c>
      <c r="D902" s="21" t="s">
        <v>2192</v>
      </c>
      <c r="E902" s="26">
        <v>1285780</v>
      </c>
      <c r="F902" s="26">
        <v>71</v>
      </c>
      <c r="G902" s="26">
        <v>18109.577464788734</v>
      </c>
      <c r="H902" s="112">
        <v>495</v>
      </c>
      <c r="I902" s="68">
        <v>6.971830985915493</v>
      </c>
      <c r="J902" s="68">
        <v>0.14343434343434344</v>
      </c>
      <c r="K902" s="67">
        <v>2597.5353535353534</v>
      </c>
      <c r="M902" s="20" t="s">
        <v>924</v>
      </c>
      <c r="N902" s="21" t="s">
        <v>1357</v>
      </c>
      <c r="O902" s="26">
        <v>148800</v>
      </c>
      <c r="P902" s="26">
        <v>10</v>
      </c>
      <c r="Q902" s="67">
        <v>14880</v>
      </c>
      <c r="R902" s="69">
        <v>3.2258064516129031E-2</v>
      </c>
    </row>
    <row r="903" spans="2:18" x14ac:dyDescent="0.2">
      <c r="B903" s="20" t="s">
        <v>900</v>
      </c>
      <c r="C903" s="21" t="s">
        <v>1333</v>
      </c>
      <c r="D903" s="21" t="s">
        <v>2192</v>
      </c>
      <c r="E903" s="26">
        <v>43643940</v>
      </c>
      <c r="F903" s="26">
        <v>813</v>
      </c>
      <c r="G903" s="26">
        <v>53682.583025830259</v>
      </c>
      <c r="H903" s="112">
        <v>1530</v>
      </c>
      <c r="I903" s="68">
        <v>1.8819188191881919</v>
      </c>
      <c r="J903" s="68">
        <v>0.53137254901960784</v>
      </c>
      <c r="K903" s="67">
        <v>28525.450980392157</v>
      </c>
      <c r="M903" s="20" t="s">
        <v>925</v>
      </c>
      <c r="N903" s="21" t="s">
        <v>1358</v>
      </c>
      <c r="O903" s="26">
        <v>247635</v>
      </c>
      <c r="P903" s="26">
        <v>37</v>
      </c>
      <c r="Q903" s="67">
        <v>6692.8378378378375</v>
      </c>
      <c r="R903" s="69">
        <v>6.1666666666666668E-2</v>
      </c>
    </row>
    <row r="904" spans="2:18" x14ac:dyDescent="0.2">
      <c r="B904" s="20" t="s">
        <v>901</v>
      </c>
      <c r="C904" s="21" t="s">
        <v>1334</v>
      </c>
      <c r="D904" s="21" t="s">
        <v>2192</v>
      </c>
      <c r="E904" s="26">
        <v>5387265</v>
      </c>
      <c r="F904" s="26">
        <v>147</v>
      </c>
      <c r="G904" s="26">
        <v>36648.061224489793</v>
      </c>
      <c r="H904" s="112">
        <v>525</v>
      </c>
      <c r="I904" s="68">
        <v>3.5714285714285716</v>
      </c>
      <c r="J904" s="68">
        <v>0.28000000000000003</v>
      </c>
      <c r="K904" s="67">
        <v>10261.457142857143</v>
      </c>
      <c r="M904" s="20" t="s">
        <v>926</v>
      </c>
      <c r="N904" s="21" t="s">
        <v>1359</v>
      </c>
      <c r="O904" s="26">
        <v>42900</v>
      </c>
      <c r="P904" s="26">
        <v>4</v>
      </c>
      <c r="Q904" s="67">
        <v>10725</v>
      </c>
      <c r="R904" s="69">
        <v>1.2903225806451613E-2</v>
      </c>
    </row>
    <row r="905" spans="2:18" x14ac:dyDescent="0.2">
      <c r="B905" s="20" t="s">
        <v>902</v>
      </c>
      <c r="C905" s="21" t="s">
        <v>1335</v>
      </c>
      <c r="D905" s="21" t="s">
        <v>2192</v>
      </c>
      <c r="E905" s="26">
        <v>14690320</v>
      </c>
      <c r="F905" s="26">
        <v>296</v>
      </c>
      <c r="G905" s="26">
        <v>49629.45945945946</v>
      </c>
      <c r="H905" s="112">
        <v>690</v>
      </c>
      <c r="I905" s="68">
        <v>2.3310810810810811</v>
      </c>
      <c r="J905" s="68">
        <v>0.4289855072463768</v>
      </c>
      <c r="K905" s="67">
        <v>21290.318840579712</v>
      </c>
      <c r="M905" s="20" t="s">
        <v>927</v>
      </c>
      <c r="N905" s="21" t="s">
        <v>1360</v>
      </c>
      <c r="O905" s="26">
        <v>28600</v>
      </c>
      <c r="P905" s="26">
        <v>3</v>
      </c>
      <c r="Q905" s="67">
        <v>9533.3333333333339</v>
      </c>
      <c r="R905" s="69">
        <v>9.8360655737704927E-3</v>
      </c>
    </row>
    <row r="906" spans="2:18" x14ac:dyDescent="0.2">
      <c r="B906" s="20" t="s">
        <v>903</v>
      </c>
      <c r="C906" s="21" t="s">
        <v>1336</v>
      </c>
      <c r="D906" s="21" t="s">
        <v>2192</v>
      </c>
      <c r="E906" s="26">
        <v>5997475</v>
      </c>
      <c r="F906" s="26">
        <v>43</v>
      </c>
      <c r="G906" s="26">
        <v>139476.16279069768</v>
      </c>
      <c r="H906" s="112">
        <v>175</v>
      </c>
      <c r="I906" s="68">
        <v>4.0697674418604652</v>
      </c>
      <c r="J906" s="68">
        <v>0.24571428571428572</v>
      </c>
      <c r="K906" s="67">
        <v>34271.285714285717</v>
      </c>
      <c r="M906" s="20" t="s">
        <v>928</v>
      </c>
      <c r="N906" s="21" t="s">
        <v>1361</v>
      </c>
      <c r="O906" s="26">
        <v>945600</v>
      </c>
      <c r="P906" s="26">
        <v>40</v>
      </c>
      <c r="Q906" s="67">
        <v>23640</v>
      </c>
      <c r="R906" s="69">
        <v>7.8431372549019607E-2</v>
      </c>
    </row>
    <row r="907" spans="2:18" x14ac:dyDescent="0.2">
      <c r="B907" s="20" t="s">
        <v>904</v>
      </c>
      <c r="C907" s="21" t="s">
        <v>1337</v>
      </c>
      <c r="D907" s="21" t="s">
        <v>2192</v>
      </c>
      <c r="E907" s="26">
        <v>3460115</v>
      </c>
      <c r="F907" s="26">
        <v>115</v>
      </c>
      <c r="G907" s="26">
        <v>30087.956521739132</v>
      </c>
      <c r="H907" s="112">
        <v>570</v>
      </c>
      <c r="I907" s="68">
        <v>4.9565217391304346</v>
      </c>
      <c r="J907" s="68">
        <v>0.20175438596491227</v>
      </c>
      <c r="K907" s="67">
        <v>6070.3771929824561</v>
      </c>
      <c r="M907" s="20" t="s">
        <v>929</v>
      </c>
      <c r="N907" s="21" t="s">
        <v>1362</v>
      </c>
      <c r="O907" s="26">
        <v>185450</v>
      </c>
      <c r="P907" s="26">
        <v>13</v>
      </c>
      <c r="Q907" s="67">
        <v>14265.384615384615</v>
      </c>
      <c r="R907" s="69">
        <v>2.736842105263158E-2</v>
      </c>
    </row>
    <row r="908" spans="2:18" x14ac:dyDescent="0.2">
      <c r="B908" s="20" t="s">
        <v>905</v>
      </c>
      <c r="C908" s="21" t="s">
        <v>1338</v>
      </c>
      <c r="D908" s="21" t="s">
        <v>2192</v>
      </c>
      <c r="E908" s="26">
        <v>4121250</v>
      </c>
      <c r="F908" s="26">
        <v>128</v>
      </c>
      <c r="G908" s="26">
        <v>32197.265625</v>
      </c>
      <c r="H908" s="112">
        <v>530</v>
      </c>
      <c r="I908" s="68">
        <v>4.140625</v>
      </c>
      <c r="J908" s="68">
        <v>0.24150943396226415</v>
      </c>
      <c r="K908" s="67">
        <v>7775.9433962264147</v>
      </c>
      <c r="M908" s="20" t="s">
        <v>930</v>
      </c>
      <c r="N908" s="21" t="s">
        <v>1363</v>
      </c>
      <c r="O908" s="26">
        <v>1977400</v>
      </c>
      <c r="P908" s="26">
        <v>72</v>
      </c>
      <c r="Q908" s="67">
        <v>27463.888888888891</v>
      </c>
      <c r="R908" s="69">
        <v>0.17142857142857143</v>
      </c>
    </row>
    <row r="909" spans="2:18" x14ac:dyDescent="0.2">
      <c r="B909" s="20" t="s">
        <v>906</v>
      </c>
      <c r="C909" s="21" t="s">
        <v>1339</v>
      </c>
      <c r="D909" s="21" t="s">
        <v>2192</v>
      </c>
      <c r="E909" s="26">
        <v>1859405</v>
      </c>
      <c r="F909" s="26">
        <v>60</v>
      </c>
      <c r="G909" s="26">
        <v>30990.083333333332</v>
      </c>
      <c r="H909" s="112">
        <v>360</v>
      </c>
      <c r="I909" s="68">
        <v>6</v>
      </c>
      <c r="J909" s="68">
        <v>0.16666666666666666</v>
      </c>
      <c r="K909" s="67">
        <v>5165.0138888888887</v>
      </c>
      <c r="M909" s="20" t="s">
        <v>931</v>
      </c>
      <c r="N909" s="21" t="s">
        <v>1364</v>
      </c>
      <c r="O909" s="26">
        <v>675925</v>
      </c>
      <c r="P909" s="26">
        <v>32</v>
      </c>
      <c r="Q909" s="67">
        <v>21122.65625</v>
      </c>
      <c r="R909" s="69">
        <v>9.5522388059701493E-2</v>
      </c>
    </row>
    <row r="910" spans="2:18" x14ac:dyDescent="0.2">
      <c r="B910" s="20" t="s">
        <v>907</v>
      </c>
      <c r="C910" s="21" t="s">
        <v>1340</v>
      </c>
      <c r="D910" s="21" t="s">
        <v>2192</v>
      </c>
      <c r="E910" s="26">
        <v>1013825</v>
      </c>
      <c r="F910" s="26">
        <v>25</v>
      </c>
      <c r="G910" s="26">
        <v>40553</v>
      </c>
      <c r="H910" s="112">
        <v>445</v>
      </c>
      <c r="I910" s="68">
        <v>17.8</v>
      </c>
      <c r="J910" s="68">
        <v>5.6179775280898875E-2</v>
      </c>
      <c r="K910" s="67">
        <v>2278.2584269662921</v>
      </c>
      <c r="M910" s="20" t="s">
        <v>932</v>
      </c>
      <c r="N910" s="21" t="s">
        <v>1365</v>
      </c>
      <c r="O910" s="26">
        <v>819000</v>
      </c>
      <c r="P910" s="26">
        <v>31</v>
      </c>
      <c r="Q910" s="67">
        <v>26419.354838709678</v>
      </c>
      <c r="R910" s="69">
        <v>5.7407407407407407E-2</v>
      </c>
    </row>
    <row r="911" spans="2:18" x14ac:dyDescent="0.2">
      <c r="B911" s="20" t="s">
        <v>908</v>
      </c>
      <c r="C911" s="21" t="s">
        <v>1341</v>
      </c>
      <c r="D911" s="21" t="s">
        <v>2192</v>
      </c>
      <c r="E911" s="26">
        <v>25422650</v>
      </c>
      <c r="F911" s="26">
        <v>403</v>
      </c>
      <c r="G911" s="26">
        <v>63083.498759305214</v>
      </c>
      <c r="H911" s="112">
        <v>595</v>
      </c>
      <c r="I911" s="68">
        <v>1.4764267990074442</v>
      </c>
      <c r="J911" s="68">
        <v>0.67731092436974794</v>
      </c>
      <c r="K911" s="67">
        <v>42727.142857142855</v>
      </c>
      <c r="M911" s="20" t="s">
        <v>933</v>
      </c>
      <c r="N911" s="21" t="s">
        <v>1366</v>
      </c>
      <c r="O911" s="26">
        <v>603050</v>
      </c>
      <c r="P911" s="26">
        <v>33</v>
      </c>
      <c r="Q911" s="67">
        <v>18274.242424242424</v>
      </c>
      <c r="R911" s="69">
        <v>6.6000000000000003E-2</v>
      </c>
    </row>
    <row r="912" spans="2:18" x14ac:dyDescent="0.2">
      <c r="B912" s="20" t="s">
        <v>909</v>
      </c>
      <c r="C912" s="21" t="s">
        <v>1342</v>
      </c>
      <c r="D912" s="21" t="s">
        <v>2192</v>
      </c>
      <c r="E912" s="26">
        <v>3849575</v>
      </c>
      <c r="F912" s="26">
        <v>82</v>
      </c>
      <c r="G912" s="26">
        <v>46946.036585365851</v>
      </c>
      <c r="H912" s="112">
        <v>665</v>
      </c>
      <c r="I912" s="68">
        <v>8.1097560975609753</v>
      </c>
      <c r="J912" s="68">
        <v>0.12330827067669173</v>
      </c>
      <c r="K912" s="67">
        <v>5788.8345864661651</v>
      </c>
      <c r="M912" s="20" t="s">
        <v>934</v>
      </c>
      <c r="N912" s="21" t="s">
        <v>1367</v>
      </c>
      <c r="O912" s="26">
        <v>643150</v>
      </c>
      <c r="P912" s="26">
        <v>27</v>
      </c>
      <c r="Q912" s="67">
        <v>23820.370370370369</v>
      </c>
      <c r="R912" s="69">
        <v>3.9130434782608699E-2</v>
      </c>
    </row>
    <row r="913" spans="2:18" x14ac:dyDescent="0.2">
      <c r="B913" s="20" t="s">
        <v>910</v>
      </c>
      <c r="C913" s="21" t="s">
        <v>1343</v>
      </c>
      <c r="D913" s="21" t="s">
        <v>2192</v>
      </c>
      <c r="E913" s="26">
        <v>2808625</v>
      </c>
      <c r="F913" s="26">
        <v>143</v>
      </c>
      <c r="G913" s="26">
        <v>19640.734265734267</v>
      </c>
      <c r="H913" s="112">
        <v>610</v>
      </c>
      <c r="I913" s="68">
        <v>4.2657342657342658</v>
      </c>
      <c r="J913" s="68">
        <v>0.23442622950819672</v>
      </c>
      <c r="K913" s="67">
        <v>4604.3032786885242</v>
      </c>
      <c r="M913" s="20" t="s">
        <v>935</v>
      </c>
      <c r="N913" s="21" t="s">
        <v>1368</v>
      </c>
      <c r="O913" s="26">
        <v>40283725</v>
      </c>
      <c r="P913" s="26">
        <v>336</v>
      </c>
      <c r="Q913" s="67">
        <v>119892.03869047618</v>
      </c>
      <c r="R913" s="69">
        <v>0.21889250814332248</v>
      </c>
    </row>
    <row r="914" spans="2:18" x14ac:dyDescent="0.2">
      <c r="B914" s="20" t="s">
        <v>911</v>
      </c>
      <c r="C914" s="21" t="s">
        <v>1344</v>
      </c>
      <c r="D914" s="21" t="s">
        <v>2192</v>
      </c>
      <c r="E914" s="26">
        <v>11898380</v>
      </c>
      <c r="F914" s="26">
        <v>335</v>
      </c>
      <c r="G914" s="26">
        <v>35517.552238805969</v>
      </c>
      <c r="H914" s="112">
        <v>740</v>
      </c>
      <c r="I914" s="68">
        <v>2.2089552238805972</v>
      </c>
      <c r="J914" s="68">
        <v>0.45270270270270269</v>
      </c>
      <c r="K914" s="67">
        <v>16078.891891891892</v>
      </c>
      <c r="M914" s="20" t="s">
        <v>936</v>
      </c>
      <c r="N914" s="21" t="s">
        <v>1369</v>
      </c>
      <c r="O914" s="26">
        <v>5023700</v>
      </c>
      <c r="P914" s="26">
        <v>91</v>
      </c>
      <c r="Q914" s="67">
        <v>55205.494505494506</v>
      </c>
      <c r="R914" s="69">
        <v>0.14000000000000001</v>
      </c>
    </row>
    <row r="915" spans="2:18" x14ac:dyDescent="0.2">
      <c r="B915" s="20" t="s">
        <v>912</v>
      </c>
      <c r="C915" s="21" t="s">
        <v>1345</v>
      </c>
      <c r="D915" s="21" t="s">
        <v>2192</v>
      </c>
      <c r="E915" s="26">
        <v>346300</v>
      </c>
      <c r="F915" s="26">
        <v>20</v>
      </c>
      <c r="G915" s="26">
        <v>17315</v>
      </c>
      <c r="H915" s="112">
        <v>185</v>
      </c>
      <c r="I915" s="68">
        <v>9.25</v>
      </c>
      <c r="J915" s="68">
        <v>0.10810810810810811</v>
      </c>
      <c r="K915" s="67">
        <v>1871.8918918918919</v>
      </c>
      <c r="M915" s="20" t="s">
        <v>937</v>
      </c>
      <c r="N915" s="21" t="s">
        <v>1370</v>
      </c>
      <c r="O915" s="26">
        <v>2906400</v>
      </c>
      <c r="P915" s="26">
        <v>35</v>
      </c>
      <c r="Q915" s="67">
        <v>83040</v>
      </c>
      <c r="R915" s="69">
        <v>9.5890410958904104E-2</v>
      </c>
    </row>
    <row r="916" spans="2:18" x14ac:dyDescent="0.2">
      <c r="B916" s="20" t="s">
        <v>913</v>
      </c>
      <c r="C916" s="21" t="s">
        <v>1346</v>
      </c>
      <c r="D916" s="21" t="s">
        <v>2192</v>
      </c>
      <c r="E916" s="26">
        <v>5580875</v>
      </c>
      <c r="F916" s="26">
        <v>94</v>
      </c>
      <c r="G916" s="26">
        <v>59371.01063829787</v>
      </c>
      <c r="H916" s="112">
        <v>195</v>
      </c>
      <c r="I916" s="68">
        <v>2.0744680851063828</v>
      </c>
      <c r="J916" s="68">
        <v>0.48205128205128206</v>
      </c>
      <c r="K916" s="67">
        <v>28619.871794871793</v>
      </c>
      <c r="M916" s="20" t="s">
        <v>938</v>
      </c>
      <c r="N916" s="21" t="s">
        <v>1371</v>
      </c>
      <c r="O916" s="26">
        <v>306834140</v>
      </c>
      <c r="P916" s="26">
        <v>1770</v>
      </c>
      <c r="Q916" s="67">
        <v>173352.62146892655</v>
      </c>
      <c r="R916" s="69">
        <v>0.26879271070615035</v>
      </c>
    </row>
    <row r="917" spans="2:18" x14ac:dyDescent="0.2">
      <c r="B917" s="20" t="s">
        <v>914</v>
      </c>
      <c r="C917" s="21" t="s">
        <v>1347</v>
      </c>
      <c r="D917" s="21" t="s">
        <v>2192</v>
      </c>
      <c r="E917" s="26">
        <v>6039750</v>
      </c>
      <c r="F917" s="26">
        <v>334</v>
      </c>
      <c r="G917" s="26">
        <v>18083.083832335331</v>
      </c>
      <c r="H917" s="112">
        <v>550</v>
      </c>
      <c r="I917" s="68">
        <v>1.6467065868263473</v>
      </c>
      <c r="J917" s="68">
        <v>0.6072727272727273</v>
      </c>
      <c r="K917" s="67">
        <v>10981.363636363636</v>
      </c>
      <c r="M917" s="20" t="s">
        <v>939</v>
      </c>
      <c r="N917" s="21" t="s">
        <v>1372</v>
      </c>
      <c r="O917" s="26">
        <v>43867125</v>
      </c>
      <c r="P917" s="26">
        <v>576</v>
      </c>
      <c r="Q917" s="67">
        <v>76158.203125</v>
      </c>
      <c r="R917" s="69">
        <v>0.25829596412556055</v>
      </c>
    </row>
    <row r="918" spans="2:18" x14ac:dyDescent="0.2">
      <c r="B918" s="20" t="s">
        <v>915</v>
      </c>
      <c r="C918" s="21" t="s">
        <v>1348</v>
      </c>
      <c r="D918" s="21" t="s">
        <v>2192</v>
      </c>
      <c r="E918" s="26">
        <v>5477050</v>
      </c>
      <c r="F918" s="26">
        <v>143</v>
      </c>
      <c r="G918" s="26">
        <v>38301.04895104895</v>
      </c>
      <c r="H918" s="112">
        <v>525</v>
      </c>
      <c r="I918" s="68">
        <v>3.6713286713286712</v>
      </c>
      <c r="J918" s="68">
        <v>0.27238095238095239</v>
      </c>
      <c r="K918" s="67">
        <v>10432.476190476191</v>
      </c>
      <c r="M918" s="20" t="s">
        <v>940</v>
      </c>
      <c r="N918" s="21" t="s">
        <v>1373</v>
      </c>
      <c r="O918" s="26">
        <v>700260605</v>
      </c>
      <c r="P918" s="26">
        <v>6350</v>
      </c>
      <c r="Q918" s="67">
        <v>110277.26062992126</v>
      </c>
      <c r="R918" s="69">
        <v>0.38814180929095354</v>
      </c>
    </row>
    <row r="919" spans="2:18" x14ac:dyDescent="0.2">
      <c r="B919" s="20" t="s">
        <v>916</v>
      </c>
      <c r="C919" s="21" t="s">
        <v>1349</v>
      </c>
      <c r="D919" s="21" t="s">
        <v>2192</v>
      </c>
      <c r="E919" s="26">
        <v>1014900</v>
      </c>
      <c r="F919" s="26">
        <v>48</v>
      </c>
      <c r="G919" s="26">
        <v>21143.75</v>
      </c>
      <c r="H919" s="112">
        <v>445</v>
      </c>
      <c r="I919" s="68">
        <v>9.2708333333333339</v>
      </c>
      <c r="J919" s="68">
        <v>0.10786516853932585</v>
      </c>
      <c r="K919" s="67">
        <v>2280.674157303371</v>
      </c>
      <c r="M919" s="20" t="s">
        <v>941</v>
      </c>
      <c r="N919" s="21" t="s">
        <v>1374</v>
      </c>
      <c r="O919" s="26">
        <v>3336900</v>
      </c>
      <c r="P919" s="26">
        <v>61</v>
      </c>
      <c r="Q919" s="67">
        <v>54703.278688524588</v>
      </c>
      <c r="R919" s="69">
        <v>7.6249999999999998E-2</v>
      </c>
    </row>
    <row r="920" spans="2:18" x14ac:dyDescent="0.2">
      <c r="B920" s="20" t="s">
        <v>917</v>
      </c>
      <c r="C920" s="21" t="s">
        <v>1350</v>
      </c>
      <c r="D920" s="21" t="s">
        <v>2192</v>
      </c>
      <c r="E920" s="26">
        <v>5897250</v>
      </c>
      <c r="F920" s="26">
        <v>159</v>
      </c>
      <c r="G920" s="26">
        <v>37089.622641509435</v>
      </c>
      <c r="H920" s="112">
        <v>625</v>
      </c>
      <c r="I920" s="68">
        <v>3.9308176100628929</v>
      </c>
      <c r="J920" s="68">
        <v>0.25440000000000002</v>
      </c>
      <c r="K920" s="67">
        <v>9435.6</v>
      </c>
      <c r="M920" s="20" t="s">
        <v>942</v>
      </c>
      <c r="N920" s="21" t="s">
        <v>1375</v>
      </c>
      <c r="O920" s="26">
        <v>47871120</v>
      </c>
      <c r="P920" s="26">
        <v>199</v>
      </c>
      <c r="Q920" s="67">
        <v>240558.39195979899</v>
      </c>
      <c r="R920" s="69">
        <v>0.17610619469026548</v>
      </c>
    </row>
    <row r="921" spans="2:18" x14ac:dyDescent="0.2">
      <c r="B921" s="20" t="s">
        <v>918</v>
      </c>
      <c r="C921" s="21" t="s">
        <v>1351</v>
      </c>
      <c r="D921" s="21" t="s">
        <v>2192</v>
      </c>
      <c r="E921" s="26">
        <v>712350</v>
      </c>
      <c r="F921" s="26">
        <v>19</v>
      </c>
      <c r="G921" s="26">
        <v>37492.105263157893</v>
      </c>
      <c r="H921" s="112">
        <v>280</v>
      </c>
      <c r="I921" s="68">
        <v>14.736842105263158</v>
      </c>
      <c r="J921" s="68">
        <v>6.7857142857142852E-2</v>
      </c>
      <c r="K921" s="67">
        <v>2544.1071428571427</v>
      </c>
      <c r="M921" s="20" t="s">
        <v>943</v>
      </c>
      <c r="N921" s="21" t="s">
        <v>1376</v>
      </c>
      <c r="O921" s="26">
        <v>60920725</v>
      </c>
      <c r="P921" s="26">
        <v>378</v>
      </c>
      <c r="Q921" s="67">
        <v>161165.93915343916</v>
      </c>
      <c r="R921" s="69">
        <v>0.32170212765957445</v>
      </c>
    </row>
    <row r="922" spans="2:18" x14ac:dyDescent="0.2">
      <c r="B922" s="20" t="s">
        <v>919</v>
      </c>
      <c r="C922" s="21" t="s">
        <v>1352</v>
      </c>
      <c r="D922" s="21" t="s">
        <v>2192</v>
      </c>
      <c r="E922" s="26">
        <v>4624125</v>
      </c>
      <c r="F922" s="26">
        <v>193</v>
      </c>
      <c r="G922" s="26">
        <v>23959.19689119171</v>
      </c>
      <c r="H922" s="112">
        <v>375</v>
      </c>
      <c r="I922" s="68">
        <v>1.9430051813471503</v>
      </c>
      <c r="J922" s="68">
        <v>0.51466666666666672</v>
      </c>
      <c r="K922" s="67">
        <v>12331</v>
      </c>
      <c r="M922" s="20" t="s">
        <v>944</v>
      </c>
      <c r="N922" s="21" t="s">
        <v>1377</v>
      </c>
      <c r="O922" s="26">
        <v>4663700</v>
      </c>
      <c r="P922" s="26">
        <v>109</v>
      </c>
      <c r="Q922" s="67">
        <v>42786.238532110088</v>
      </c>
      <c r="R922" s="69">
        <v>0.1217877094972067</v>
      </c>
    </row>
    <row r="923" spans="2:18" x14ac:dyDescent="0.2">
      <c r="B923" s="20" t="s">
        <v>920</v>
      </c>
      <c r="C923" s="21" t="s">
        <v>1353</v>
      </c>
      <c r="D923" s="21" t="s">
        <v>2192</v>
      </c>
      <c r="E923" s="26">
        <v>1920810</v>
      </c>
      <c r="F923" s="26">
        <v>76</v>
      </c>
      <c r="G923" s="26">
        <v>25273.815789473683</v>
      </c>
      <c r="H923" s="112">
        <v>260</v>
      </c>
      <c r="I923" s="68">
        <v>3.4210526315789473</v>
      </c>
      <c r="J923" s="68">
        <v>0.29230769230769232</v>
      </c>
      <c r="K923" s="67">
        <v>7387.7307692307695</v>
      </c>
      <c r="M923" s="20" t="s">
        <v>945</v>
      </c>
      <c r="N923" s="21" t="s">
        <v>1378</v>
      </c>
      <c r="O923" s="26">
        <v>902455450</v>
      </c>
      <c r="P923" s="26">
        <v>5615</v>
      </c>
      <c r="Q923" s="67">
        <v>160722.25289403382</v>
      </c>
      <c r="R923" s="69">
        <v>0.42186326070623592</v>
      </c>
    </row>
    <row r="924" spans="2:18" x14ac:dyDescent="0.2">
      <c r="B924" s="20" t="s">
        <v>921</v>
      </c>
      <c r="C924" s="21" t="s">
        <v>1354</v>
      </c>
      <c r="D924" s="21" t="s">
        <v>2192</v>
      </c>
      <c r="E924" s="26">
        <v>6359175</v>
      </c>
      <c r="F924" s="26">
        <v>259</v>
      </c>
      <c r="G924" s="26">
        <v>24552.799227799227</v>
      </c>
      <c r="H924" s="112">
        <v>430</v>
      </c>
      <c r="I924" s="68">
        <v>1.6602316602316602</v>
      </c>
      <c r="J924" s="68">
        <v>0.60232558139534886</v>
      </c>
      <c r="K924" s="67">
        <v>14788.779069767443</v>
      </c>
      <c r="M924" s="20" t="s">
        <v>946</v>
      </c>
      <c r="N924" s="21" t="s">
        <v>1379</v>
      </c>
      <c r="O924" s="26">
        <v>118496050</v>
      </c>
      <c r="P924" s="26">
        <v>736</v>
      </c>
      <c r="Q924" s="67">
        <v>161000.06793478262</v>
      </c>
      <c r="R924" s="69">
        <v>0.40888888888888891</v>
      </c>
    </row>
    <row r="925" spans="2:18" x14ac:dyDescent="0.2">
      <c r="B925" s="20" t="s">
        <v>922</v>
      </c>
      <c r="C925" s="21" t="s">
        <v>1355</v>
      </c>
      <c r="D925" s="21" t="s">
        <v>2192</v>
      </c>
      <c r="E925" s="26">
        <v>2411775</v>
      </c>
      <c r="F925" s="26">
        <v>143</v>
      </c>
      <c r="G925" s="26">
        <v>16865.559440559442</v>
      </c>
      <c r="H925" s="112">
        <v>315</v>
      </c>
      <c r="I925" s="68">
        <v>2.2027972027972029</v>
      </c>
      <c r="J925" s="68">
        <v>0.45396825396825397</v>
      </c>
      <c r="K925" s="67">
        <v>7656.4285714285716</v>
      </c>
      <c r="M925" s="20" t="s">
        <v>947</v>
      </c>
      <c r="N925" s="21" t="s">
        <v>1380</v>
      </c>
      <c r="O925" s="26">
        <v>336924115</v>
      </c>
      <c r="P925" s="26">
        <v>1629</v>
      </c>
      <c r="Q925" s="67">
        <v>206828.7998772253</v>
      </c>
      <c r="R925" s="69">
        <v>0.50277777777777777</v>
      </c>
    </row>
    <row r="926" spans="2:18" x14ac:dyDescent="0.2">
      <c r="B926" s="20" t="s">
        <v>923</v>
      </c>
      <c r="C926" s="21" t="s">
        <v>1356</v>
      </c>
      <c r="D926" s="21" t="s">
        <v>2192</v>
      </c>
      <c r="E926" s="26">
        <v>3552625</v>
      </c>
      <c r="F926" s="26">
        <v>125</v>
      </c>
      <c r="G926" s="26">
        <v>28421</v>
      </c>
      <c r="H926" s="112">
        <v>370</v>
      </c>
      <c r="I926" s="68">
        <v>2.96</v>
      </c>
      <c r="J926" s="68">
        <v>0.33783783783783783</v>
      </c>
      <c r="K926" s="67">
        <v>9601.6891891891901</v>
      </c>
      <c r="M926" s="20" t="s">
        <v>948</v>
      </c>
      <c r="N926" s="21" t="s">
        <v>1381</v>
      </c>
      <c r="O926" s="26">
        <v>50916550</v>
      </c>
      <c r="P926" s="26">
        <v>103</v>
      </c>
      <c r="Q926" s="67">
        <v>494335.43689320388</v>
      </c>
      <c r="R926" s="69">
        <v>0.15846153846153846</v>
      </c>
    </row>
    <row r="927" spans="2:18" x14ac:dyDescent="0.2">
      <c r="B927" s="20" t="s">
        <v>924</v>
      </c>
      <c r="C927" s="21" t="s">
        <v>1357</v>
      </c>
      <c r="D927" s="21" t="s">
        <v>2192</v>
      </c>
      <c r="E927" s="26">
        <v>13829494</v>
      </c>
      <c r="F927" s="26">
        <v>154</v>
      </c>
      <c r="G927" s="26">
        <v>89801.909090909088</v>
      </c>
      <c r="H927" s="112">
        <v>310</v>
      </c>
      <c r="I927" s="68">
        <v>2.0129870129870131</v>
      </c>
      <c r="J927" s="68">
        <v>0.49677419354838709</v>
      </c>
      <c r="K927" s="67">
        <v>44611.270967741933</v>
      </c>
      <c r="M927" s="20" t="s">
        <v>949</v>
      </c>
      <c r="N927" s="21" t="s">
        <v>1382</v>
      </c>
      <c r="O927" s="26">
        <v>18485900</v>
      </c>
      <c r="P927" s="26">
        <v>122</v>
      </c>
      <c r="Q927" s="67">
        <v>151523.77049180327</v>
      </c>
      <c r="R927" s="69">
        <v>0.14104046242774568</v>
      </c>
    </row>
    <row r="928" spans="2:18" x14ac:dyDescent="0.2">
      <c r="B928" s="20" t="s">
        <v>925</v>
      </c>
      <c r="C928" s="21" t="s">
        <v>1358</v>
      </c>
      <c r="D928" s="21" t="s">
        <v>2192</v>
      </c>
      <c r="E928" s="26">
        <v>10237760</v>
      </c>
      <c r="F928" s="26">
        <v>378</v>
      </c>
      <c r="G928" s="26">
        <v>27084.021164021164</v>
      </c>
      <c r="H928" s="112">
        <v>600</v>
      </c>
      <c r="I928" s="68">
        <v>1.5873015873015872</v>
      </c>
      <c r="J928" s="68">
        <v>0.63</v>
      </c>
      <c r="K928" s="67">
        <v>17062.933333333334</v>
      </c>
      <c r="M928" s="20" t="s">
        <v>950</v>
      </c>
      <c r="N928" s="21" t="s">
        <v>1383</v>
      </c>
      <c r="O928" s="26">
        <v>79840000</v>
      </c>
      <c r="P928" s="26">
        <v>377</v>
      </c>
      <c r="Q928" s="67">
        <v>211777.18832891245</v>
      </c>
      <c r="R928" s="69">
        <v>0.32085106382978723</v>
      </c>
    </row>
    <row r="929" spans="2:18" x14ac:dyDescent="0.2">
      <c r="B929" s="20" t="s">
        <v>926</v>
      </c>
      <c r="C929" s="21" t="s">
        <v>1359</v>
      </c>
      <c r="D929" s="21" t="s">
        <v>2192</v>
      </c>
      <c r="E929" s="26">
        <v>408700</v>
      </c>
      <c r="F929" s="26">
        <v>38</v>
      </c>
      <c r="G929" s="26">
        <v>10755.263157894737</v>
      </c>
      <c r="H929" s="112">
        <v>310</v>
      </c>
      <c r="I929" s="68">
        <v>8.1578947368421044</v>
      </c>
      <c r="J929" s="68">
        <v>0.12258064516129032</v>
      </c>
      <c r="K929" s="67">
        <v>1318.3870967741937</v>
      </c>
      <c r="M929" s="20" t="s">
        <v>951</v>
      </c>
      <c r="N929" s="21" t="s">
        <v>1384</v>
      </c>
      <c r="O929" s="26">
        <v>6789750</v>
      </c>
      <c r="P929" s="26">
        <v>27</v>
      </c>
      <c r="Q929" s="67">
        <v>251472.22222222222</v>
      </c>
      <c r="R929" s="69">
        <v>7.9411764705882348E-2</v>
      </c>
    </row>
    <row r="930" spans="2:18" x14ac:dyDescent="0.2">
      <c r="B930" s="20" t="s">
        <v>927</v>
      </c>
      <c r="C930" s="21" t="s">
        <v>1360</v>
      </c>
      <c r="D930" s="21" t="s">
        <v>2192</v>
      </c>
      <c r="E930" s="26">
        <v>1477800</v>
      </c>
      <c r="F930" s="26">
        <v>136</v>
      </c>
      <c r="G930" s="26">
        <v>10866.176470588236</v>
      </c>
      <c r="H930" s="112">
        <v>305</v>
      </c>
      <c r="I930" s="68">
        <v>2.2426470588235294</v>
      </c>
      <c r="J930" s="68">
        <v>0.4459016393442623</v>
      </c>
      <c r="K930" s="67">
        <v>4845.2459016393441</v>
      </c>
      <c r="M930" s="20" t="s">
        <v>952</v>
      </c>
      <c r="N930" s="21" t="s">
        <v>1546</v>
      </c>
      <c r="O930" s="26">
        <v>23600</v>
      </c>
      <c r="P930" s="26">
        <v>3</v>
      </c>
      <c r="Q930" s="67">
        <v>7866.666666666667</v>
      </c>
      <c r="R930" s="69">
        <v>1.1320754716981131E-2</v>
      </c>
    </row>
    <row r="931" spans="2:18" x14ac:dyDescent="0.2">
      <c r="B931" s="20" t="s">
        <v>928</v>
      </c>
      <c r="C931" s="21" t="s">
        <v>1361</v>
      </c>
      <c r="D931" s="21" t="s">
        <v>2193</v>
      </c>
      <c r="E931" s="26">
        <v>15876412</v>
      </c>
      <c r="F931" s="26">
        <v>195</v>
      </c>
      <c r="G931" s="26">
        <v>81417.497435897429</v>
      </c>
      <c r="H931" s="112">
        <v>510</v>
      </c>
      <c r="I931" s="68">
        <v>2.6153846153846154</v>
      </c>
      <c r="J931" s="68">
        <v>0.38235294117647056</v>
      </c>
      <c r="K931" s="67">
        <v>31130.219607843137</v>
      </c>
      <c r="M931" s="20" t="s">
        <v>953</v>
      </c>
      <c r="N931" s="21" t="s">
        <v>1219</v>
      </c>
      <c r="O931" s="26">
        <v>9000</v>
      </c>
      <c r="P931" s="26">
        <v>1</v>
      </c>
      <c r="Q931" s="67">
        <v>9000</v>
      </c>
      <c r="R931" s="69">
        <v>6.2500000000000003E-3</v>
      </c>
    </row>
    <row r="932" spans="2:18" x14ac:dyDescent="0.2">
      <c r="B932" s="20" t="s">
        <v>929</v>
      </c>
      <c r="C932" s="21" t="s">
        <v>1362</v>
      </c>
      <c r="D932" s="21" t="s">
        <v>2193</v>
      </c>
      <c r="E932" s="26">
        <v>4216450</v>
      </c>
      <c r="F932" s="26">
        <v>128</v>
      </c>
      <c r="G932" s="26">
        <v>32941.015625</v>
      </c>
      <c r="H932" s="112">
        <v>475</v>
      </c>
      <c r="I932" s="68">
        <v>3.7109375</v>
      </c>
      <c r="J932" s="68">
        <v>0.26947368421052631</v>
      </c>
      <c r="K932" s="67">
        <v>8876.7368421052633</v>
      </c>
      <c r="M932" s="20" t="s">
        <v>954</v>
      </c>
      <c r="N932" s="21" t="s">
        <v>1220</v>
      </c>
      <c r="O932" s="26">
        <v>48450</v>
      </c>
      <c r="P932" s="26">
        <v>4</v>
      </c>
      <c r="Q932" s="67">
        <v>12112.5</v>
      </c>
      <c r="R932" s="69">
        <v>1.6E-2</v>
      </c>
    </row>
    <row r="933" spans="2:18" x14ac:dyDescent="0.2">
      <c r="B933" s="20" t="s">
        <v>930</v>
      </c>
      <c r="C933" s="21" t="s">
        <v>1363</v>
      </c>
      <c r="D933" s="21" t="s">
        <v>2193</v>
      </c>
      <c r="E933" s="26">
        <v>12354173</v>
      </c>
      <c r="F933" s="26">
        <v>136</v>
      </c>
      <c r="G933" s="26">
        <v>90839.507352941175</v>
      </c>
      <c r="H933" s="112">
        <v>420</v>
      </c>
      <c r="I933" s="68">
        <v>3.0882352941176472</v>
      </c>
      <c r="J933" s="68">
        <v>0.32380952380952382</v>
      </c>
      <c r="K933" s="67">
        <v>29414.69761904762</v>
      </c>
      <c r="M933" s="20" t="s">
        <v>955</v>
      </c>
      <c r="N933" s="21" t="s">
        <v>1475</v>
      </c>
      <c r="O933" s="26">
        <v>5000</v>
      </c>
      <c r="P933" s="26">
        <v>2</v>
      </c>
      <c r="Q933" s="67">
        <v>2500</v>
      </c>
      <c r="R933" s="69">
        <v>1.2121212121212121E-2</v>
      </c>
    </row>
    <row r="934" spans="2:18" x14ac:dyDescent="0.2">
      <c r="B934" s="20" t="s">
        <v>931</v>
      </c>
      <c r="C934" s="21" t="s">
        <v>1364</v>
      </c>
      <c r="D934" s="21" t="s">
        <v>2193</v>
      </c>
      <c r="E934" s="26">
        <v>3331925</v>
      </c>
      <c r="F934" s="26">
        <v>130</v>
      </c>
      <c r="G934" s="26">
        <v>25630.192307692309</v>
      </c>
      <c r="H934" s="112">
        <v>335</v>
      </c>
      <c r="I934" s="68">
        <v>2.5769230769230771</v>
      </c>
      <c r="J934" s="68">
        <v>0.38805970149253732</v>
      </c>
      <c r="K934" s="67">
        <v>9946.0447761194027</v>
      </c>
      <c r="M934" s="20" t="s">
        <v>956</v>
      </c>
      <c r="N934" s="21" t="s">
        <v>1695</v>
      </c>
      <c r="O934" s="26">
        <v>2800</v>
      </c>
      <c r="P934" s="26">
        <v>1</v>
      </c>
      <c r="Q934" s="67">
        <v>2800</v>
      </c>
      <c r="R934" s="69">
        <v>5.4054054054054057E-3</v>
      </c>
    </row>
    <row r="935" spans="2:18" x14ac:dyDescent="0.2">
      <c r="B935" s="20" t="s">
        <v>932</v>
      </c>
      <c r="C935" s="21" t="s">
        <v>1365</v>
      </c>
      <c r="D935" s="21" t="s">
        <v>2193</v>
      </c>
      <c r="E935" s="26">
        <v>5138450</v>
      </c>
      <c r="F935" s="26">
        <v>227</v>
      </c>
      <c r="G935" s="26">
        <v>22636.3436123348</v>
      </c>
      <c r="H935" s="112">
        <v>540</v>
      </c>
      <c r="I935" s="68">
        <v>2.3788546255506606</v>
      </c>
      <c r="J935" s="68">
        <v>0.42037037037037039</v>
      </c>
      <c r="K935" s="67">
        <v>9515.6481481481478</v>
      </c>
      <c r="M935" s="20" t="s">
        <v>957</v>
      </c>
      <c r="N935" s="21" t="s">
        <v>1547</v>
      </c>
      <c r="O935" s="26">
        <v>259225</v>
      </c>
      <c r="P935" s="26">
        <v>10</v>
      </c>
      <c r="Q935" s="67">
        <v>25922.5</v>
      </c>
      <c r="R935" s="69">
        <v>2.3809523809523808E-2</v>
      </c>
    </row>
    <row r="936" spans="2:18" x14ac:dyDescent="0.2">
      <c r="B936" s="20" t="s">
        <v>933</v>
      </c>
      <c r="C936" s="21" t="s">
        <v>1366</v>
      </c>
      <c r="D936" s="21" t="s">
        <v>2193</v>
      </c>
      <c r="E936" s="26">
        <v>4064825</v>
      </c>
      <c r="F936" s="26">
        <v>127</v>
      </c>
      <c r="G936" s="26">
        <v>32006.496062992126</v>
      </c>
      <c r="H936" s="112">
        <v>500</v>
      </c>
      <c r="I936" s="68">
        <v>3.9370078740157481</v>
      </c>
      <c r="J936" s="68">
        <v>0.254</v>
      </c>
      <c r="K936" s="67">
        <v>8129.65</v>
      </c>
      <c r="M936" s="20" t="s">
        <v>959</v>
      </c>
      <c r="N936" s="21" t="s">
        <v>1548</v>
      </c>
      <c r="O936" s="26">
        <v>435075</v>
      </c>
      <c r="P936" s="26">
        <v>31</v>
      </c>
      <c r="Q936" s="67">
        <v>14034.677419354839</v>
      </c>
      <c r="R936" s="69">
        <v>6.0194174757281553E-2</v>
      </c>
    </row>
    <row r="937" spans="2:18" x14ac:dyDescent="0.2">
      <c r="B937" s="20" t="s">
        <v>934</v>
      </c>
      <c r="C937" s="21" t="s">
        <v>1367</v>
      </c>
      <c r="D937" s="21" t="s">
        <v>2193</v>
      </c>
      <c r="E937" s="26">
        <v>5864788</v>
      </c>
      <c r="F937" s="26">
        <v>165</v>
      </c>
      <c r="G937" s="26">
        <v>35544.1696969697</v>
      </c>
      <c r="H937" s="112">
        <v>690</v>
      </c>
      <c r="I937" s="68">
        <v>4.1818181818181817</v>
      </c>
      <c r="J937" s="68">
        <v>0.2391304347826087</v>
      </c>
      <c r="K937" s="67">
        <v>8499.6927536231888</v>
      </c>
      <c r="M937" s="20" t="s">
        <v>960</v>
      </c>
      <c r="N937" s="21" t="s">
        <v>1631</v>
      </c>
      <c r="O937" s="26">
        <v>2443300</v>
      </c>
      <c r="P937" s="26">
        <v>16</v>
      </c>
      <c r="Q937" s="67">
        <v>152706.25</v>
      </c>
      <c r="R937" s="69">
        <v>3.8554216867469883E-2</v>
      </c>
    </row>
    <row r="938" spans="2:18" x14ac:dyDescent="0.2">
      <c r="B938" s="20" t="s">
        <v>935</v>
      </c>
      <c r="C938" s="21" t="s">
        <v>1368</v>
      </c>
      <c r="D938" s="21" t="s">
        <v>2193</v>
      </c>
      <c r="E938" s="26">
        <v>69011508</v>
      </c>
      <c r="F938" s="26">
        <v>640</v>
      </c>
      <c r="G938" s="26">
        <v>107830.48125</v>
      </c>
      <c r="H938" s="112">
        <v>1535</v>
      </c>
      <c r="I938" s="68">
        <v>2.3984375</v>
      </c>
      <c r="J938" s="68">
        <v>0.41693811074918569</v>
      </c>
      <c r="K938" s="67">
        <v>44958.637133550488</v>
      </c>
      <c r="M938" s="20" t="s">
        <v>961</v>
      </c>
      <c r="N938" s="21" t="s">
        <v>1820</v>
      </c>
      <c r="O938" s="26">
        <v>67396400</v>
      </c>
      <c r="P938" s="26">
        <v>508</v>
      </c>
      <c r="Q938" s="67">
        <v>132670.07874015748</v>
      </c>
      <c r="R938" s="69">
        <v>0.31261538461538463</v>
      </c>
    </row>
    <row r="939" spans="2:18" x14ac:dyDescent="0.2">
      <c r="B939" s="20" t="s">
        <v>936</v>
      </c>
      <c r="C939" s="21" t="s">
        <v>1369</v>
      </c>
      <c r="D939" s="21" t="s">
        <v>2193</v>
      </c>
      <c r="E939" s="26">
        <v>20223466</v>
      </c>
      <c r="F939" s="26">
        <v>467</v>
      </c>
      <c r="G939" s="26">
        <v>43305.066381156314</v>
      </c>
      <c r="H939" s="112">
        <v>650</v>
      </c>
      <c r="I939" s="68">
        <v>1.39186295503212</v>
      </c>
      <c r="J939" s="68">
        <v>0.71846153846153848</v>
      </c>
      <c r="K939" s="67">
        <v>31113.024615384616</v>
      </c>
      <c r="M939" s="20" t="s">
        <v>962</v>
      </c>
      <c r="N939" s="21" t="s">
        <v>1667</v>
      </c>
      <c r="O939" s="26">
        <v>40350</v>
      </c>
      <c r="P939" s="26">
        <v>4</v>
      </c>
      <c r="Q939" s="67">
        <v>10087.5</v>
      </c>
      <c r="R939" s="69">
        <v>1.3333333333333334E-2</v>
      </c>
    </row>
    <row r="940" spans="2:18" x14ac:dyDescent="0.2">
      <c r="B940" s="20" t="s">
        <v>937</v>
      </c>
      <c r="C940" s="21" t="s">
        <v>1370</v>
      </c>
      <c r="D940" s="21" t="s">
        <v>2193</v>
      </c>
      <c r="E940" s="26">
        <v>8557300</v>
      </c>
      <c r="F940" s="26">
        <v>235</v>
      </c>
      <c r="G940" s="26">
        <v>36414.042553191488</v>
      </c>
      <c r="H940" s="112">
        <v>365</v>
      </c>
      <c r="I940" s="68">
        <v>1.553191489361702</v>
      </c>
      <c r="J940" s="68">
        <v>0.64383561643835618</v>
      </c>
      <c r="K940" s="67">
        <v>23444.657534246577</v>
      </c>
      <c r="M940" s="20" t="s">
        <v>963</v>
      </c>
      <c r="N940" s="21" t="s">
        <v>1106</v>
      </c>
      <c r="O940" s="26">
        <v>710325</v>
      </c>
      <c r="P940" s="26">
        <v>71</v>
      </c>
      <c r="Q940" s="67">
        <v>10004.577464788732</v>
      </c>
      <c r="R940" s="69">
        <v>0.2253968253968254</v>
      </c>
    </row>
    <row r="941" spans="2:18" x14ac:dyDescent="0.2">
      <c r="B941" s="20" t="s">
        <v>938</v>
      </c>
      <c r="C941" s="21" t="s">
        <v>1371</v>
      </c>
      <c r="D941" s="21" t="s">
        <v>2193</v>
      </c>
      <c r="E941" s="26">
        <v>596984976</v>
      </c>
      <c r="F941" s="26">
        <v>3214</v>
      </c>
      <c r="G941" s="26">
        <v>185745.16988176727</v>
      </c>
      <c r="H941" s="112">
        <v>6585</v>
      </c>
      <c r="I941" s="68">
        <v>2.0488487865588052</v>
      </c>
      <c r="J941" s="68">
        <v>0.48807896735003797</v>
      </c>
      <c r="K941" s="67">
        <v>90658.31070615034</v>
      </c>
      <c r="M941" s="20" t="s">
        <v>964</v>
      </c>
      <c r="N941" s="21" t="s">
        <v>1729</v>
      </c>
      <c r="O941" s="26">
        <v>40875</v>
      </c>
      <c r="P941" s="26">
        <v>7</v>
      </c>
      <c r="Q941" s="67">
        <v>5839.2857142857147</v>
      </c>
      <c r="R941" s="69">
        <v>1.7948717948717947E-2</v>
      </c>
    </row>
    <row r="942" spans="2:18" x14ac:dyDescent="0.2">
      <c r="B942" s="20" t="s">
        <v>939</v>
      </c>
      <c r="C942" s="21" t="s">
        <v>1372</v>
      </c>
      <c r="D942" s="21" t="s">
        <v>2193</v>
      </c>
      <c r="E942" s="26">
        <v>112223941</v>
      </c>
      <c r="F942" s="26">
        <v>1059</v>
      </c>
      <c r="G942" s="26">
        <v>105971.61567516525</v>
      </c>
      <c r="H942" s="112">
        <v>2230</v>
      </c>
      <c r="I942" s="68">
        <v>2.1057601510859301</v>
      </c>
      <c r="J942" s="68">
        <v>0.47488789237668161</v>
      </c>
      <c r="K942" s="67">
        <v>50324.637219730939</v>
      </c>
      <c r="M942" s="20" t="s">
        <v>965</v>
      </c>
      <c r="N942" s="21" t="s">
        <v>1792</v>
      </c>
      <c r="O942" s="26">
        <v>2288375</v>
      </c>
      <c r="P942" s="26">
        <v>38</v>
      </c>
      <c r="Q942" s="67">
        <v>60220.394736842107</v>
      </c>
      <c r="R942" s="69">
        <v>6.9724770642201839E-2</v>
      </c>
    </row>
    <row r="943" spans="2:18" x14ac:dyDescent="0.2">
      <c r="B943" s="20" t="s">
        <v>940</v>
      </c>
      <c r="C943" s="21" t="s">
        <v>1373</v>
      </c>
      <c r="D943" s="21" t="s">
        <v>2193</v>
      </c>
      <c r="E943" s="26">
        <v>1457220414</v>
      </c>
      <c r="F943" s="26">
        <v>9502</v>
      </c>
      <c r="G943" s="26">
        <v>153359.33635024205</v>
      </c>
      <c r="H943" s="112">
        <v>16360</v>
      </c>
      <c r="I943" s="68">
        <v>1.7217427909913703</v>
      </c>
      <c r="J943" s="68">
        <v>0.58080684596577015</v>
      </c>
      <c r="K943" s="67">
        <v>89072.152444987776</v>
      </c>
      <c r="M943" s="20" t="s">
        <v>966</v>
      </c>
      <c r="N943" s="21" t="s">
        <v>1221</v>
      </c>
      <c r="O943" s="26">
        <v>558815</v>
      </c>
      <c r="P943" s="26">
        <v>57</v>
      </c>
      <c r="Q943" s="67">
        <v>9803.7719298245611</v>
      </c>
      <c r="R943" s="69">
        <v>0.14249999999999999</v>
      </c>
    </row>
    <row r="944" spans="2:18" x14ac:dyDescent="0.2">
      <c r="B944" s="20" t="s">
        <v>941</v>
      </c>
      <c r="C944" s="21" t="s">
        <v>1374</v>
      </c>
      <c r="D944" s="21" t="s">
        <v>2193</v>
      </c>
      <c r="E944" s="26">
        <v>15067413</v>
      </c>
      <c r="F944" s="26">
        <v>253</v>
      </c>
      <c r="G944" s="26">
        <v>59554.992094861664</v>
      </c>
      <c r="H944" s="112">
        <v>800</v>
      </c>
      <c r="I944" s="68">
        <v>3.1620553359683794</v>
      </c>
      <c r="J944" s="68">
        <v>0.31624999999999998</v>
      </c>
      <c r="K944" s="67">
        <v>18834.266250000001</v>
      </c>
      <c r="M944" s="20" t="s">
        <v>967</v>
      </c>
      <c r="N944" s="21" t="s">
        <v>1406</v>
      </c>
      <c r="O944" s="26">
        <v>277150</v>
      </c>
      <c r="P944" s="26">
        <v>17</v>
      </c>
      <c r="Q944" s="67">
        <v>16302.941176470587</v>
      </c>
      <c r="R944" s="69">
        <v>3.7777777777777778E-2</v>
      </c>
    </row>
    <row r="945" spans="2:18" x14ac:dyDescent="0.2">
      <c r="B945" s="20" t="s">
        <v>942</v>
      </c>
      <c r="C945" s="21" t="s">
        <v>1375</v>
      </c>
      <c r="D945" s="21" t="s">
        <v>2193</v>
      </c>
      <c r="E945" s="26">
        <v>100169483</v>
      </c>
      <c r="F945" s="26">
        <v>724</v>
      </c>
      <c r="G945" s="26">
        <v>138355.63950276244</v>
      </c>
      <c r="H945" s="112">
        <v>1130</v>
      </c>
      <c r="I945" s="68">
        <v>1.5607734806629834</v>
      </c>
      <c r="J945" s="68">
        <v>0.64070796460176993</v>
      </c>
      <c r="K945" s="67">
        <v>88645.560176991145</v>
      </c>
      <c r="M945" s="20" t="s">
        <v>968</v>
      </c>
      <c r="N945" s="21" t="s">
        <v>1894</v>
      </c>
      <c r="O945" s="26">
        <v>370675</v>
      </c>
      <c r="P945" s="26">
        <v>18</v>
      </c>
      <c r="Q945" s="67">
        <v>20593.055555555555</v>
      </c>
      <c r="R945" s="69">
        <v>2.748091603053435E-2</v>
      </c>
    </row>
    <row r="946" spans="2:18" x14ac:dyDescent="0.2">
      <c r="B946" s="20" t="s">
        <v>943</v>
      </c>
      <c r="C946" s="21" t="s">
        <v>1376</v>
      </c>
      <c r="D946" s="21" t="s">
        <v>2193</v>
      </c>
      <c r="E946" s="26">
        <v>101288441</v>
      </c>
      <c r="F946" s="26">
        <v>640</v>
      </c>
      <c r="G946" s="26">
        <v>158263.18906249999</v>
      </c>
      <c r="H946" s="112">
        <v>1175</v>
      </c>
      <c r="I946" s="68">
        <v>1.8359375</v>
      </c>
      <c r="J946" s="68">
        <v>0.5446808510638298</v>
      </c>
      <c r="K946" s="67">
        <v>86202.928510638303</v>
      </c>
      <c r="M946" s="20" t="s">
        <v>969</v>
      </c>
      <c r="N946" s="21" t="s">
        <v>1185</v>
      </c>
      <c r="O946" s="26">
        <v>54164425</v>
      </c>
      <c r="P946" s="26">
        <v>320</v>
      </c>
      <c r="Q946" s="67">
        <v>169263.828125</v>
      </c>
      <c r="R946" s="69">
        <v>0.23970037453183521</v>
      </c>
    </row>
    <row r="947" spans="2:18" x14ac:dyDescent="0.2">
      <c r="B947" s="20" t="s">
        <v>944</v>
      </c>
      <c r="C947" s="21" t="s">
        <v>1377</v>
      </c>
      <c r="D947" s="21" t="s">
        <v>2193</v>
      </c>
      <c r="E947" s="26">
        <v>53258931</v>
      </c>
      <c r="F947" s="26">
        <v>556</v>
      </c>
      <c r="G947" s="26">
        <v>95789.44424460431</v>
      </c>
      <c r="H947" s="112">
        <v>895</v>
      </c>
      <c r="I947" s="68">
        <v>1.6097122302158273</v>
      </c>
      <c r="J947" s="68">
        <v>0.62122905027932962</v>
      </c>
      <c r="K947" s="67">
        <v>59507.185474860336</v>
      </c>
      <c r="M947" s="20" t="s">
        <v>970</v>
      </c>
      <c r="N947" s="21" t="s">
        <v>1291</v>
      </c>
      <c r="O947" s="26">
        <v>35157250</v>
      </c>
      <c r="P947" s="26">
        <v>271</v>
      </c>
      <c r="Q947" s="67">
        <v>129731.54981549816</v>
      </c>
      <c r="R947" s="69">
        <v>0.36870748299319728</v>
      </c>
    </row>
    <row r="948" spans="2:18" x14ac:dyDescent="0.2">
      <c r="B948" s="20" t="s">
        <v>945</v>
      </c>
      <c r="C948" s="21" t="s">
        <v>1378</v>
      </c>
      <c r="D948" s="21" t="s">
        <v>2193</v>
      </c>
      <c r="E948" s="26">
        <v>1601506114</v>
      </c>
      <c r="F948" s="26">
        <v>8479</v>
      </c>
      <c r="G948" s="26">
        <v>188879.12654794197</v>
      </c>
      <c r="H948" s="112">
        <v>13310</v>
      </c>
      <c r="I948" s="68">
        <v>1.5697605849746432</v>
      </c>
      <c r="J948" s="68">
        <v>0.63703981968444778</v>
      </c>
      <c r="K948" s="67">
        <v>120323.52471825694</v>
      </c>
      <c r="M948" s="20" t="s">
        <v>971</v>
      </c>
      <c r="N948" s="21" t="s">
        <v>1943</v>
      </c>
      <c r="O948" s="26">
        <v>45700</v>
      </c>
      <c r="P948" s="26">
        <v>8</v>
      </c>
      <c r="Q948" s="67">
        <v>5712.5</v>
      </c>
      <c r="R948" s="69">
        <v>1.6161616161616162E-2</v>
      </c>
    </row>
    <row r="949" spans="2:18" x14ac:dyDescent="0.2">
      <c r="B949" s="20" t="s">
        <v>946</v>
      </c>
      <c r="C949" s="21" t="s">
        <v>1379</v>
      </c>
      <c r="D949" s="21" t="s">
        <v>2193</v>
      </c>
      <c r="E949" s="26">
        <v>198284002</v>
      </c>
      <c r="F949" s="26">
        <v>1184</v>
      </c>
      <c r="G949" s="26">
        <v>167469.59628378379</v>
      </c>
      <c r="H949" s="112">
        <v>1800</v>
      </c>
      <c r="I949" s="68">
        <v>1.5202702702702702</v>
      </c>
      <c r="J949" s="68">
        <v>0.65777777777777779</v>
      </c>
      <c r="K949" s="67">
        <v>110157.77888888889</v>
      </c>
      <c r="M949" s="20" t="s">
        <v>972</v>
      </c>
      <c r="N949" s="21" t="s">
        <v>1322</v>
      </c>
      <c r="O949" s="26">
        <v>10315900</v>
      </c>
      <c r="P949" s="26">
        <v>299</v>
      </c>
      <c r="Q949" s="67">
        <v>34501.337792642138</v>
      </c>
      <c r="R949" s="69">
        <v>0.59207920792079205</v>
      </c>
    </row>
    <row r="950" spans="2:18" x14ac:dyDescent="0.2">
      <c r="B950" s="20" t="s">
        <v>947</v>
      </c>
      <c r="C950" s="21" t="s">
        <v>1380</v>
      </c>
      <c r="D950" s="21" t="s">
        <v>2193</v>
      </c>
      <c r="E950" s="26">
        <v>413147725</v>
      </c>
      <c r="F950" s="26">
        <v>2180</v>
      </c>
      <c r="G950" s="26">
        <v>189517.30504587156</v>
      </c>
      <c r="H950" s="112">
        <v>3240</v>
      </c>
      <c r="I950" s="68">
        <v>1.4862385321100917</v>
      </c>
      <c r="J950" s="68">
        <v>0.6728395061728395</v>
      </c>
      <c r="K950" s="67">
        <v>127514.7299382716</v>
      </c>
      <c r="M950" s="20" t="s">
        <v>973</v>
      </c>
      <c r="N950" s="21" t="s">
        <v>1323</v>
      </c>
      <c r="O950" s="26">
        <v>368582225</v>
      </c>
      <c r="P950" s="26">
        <v>714</v>
      </c>
      <c r="Q950" s="67">
        <v>516221.60364145658</v>
      </c>
      <c r="R950" s="69">
        <v>0.30976138828633404</v>
      </c>
    </row>
    <row r="951" spans="2:18" x14ac:dyDescent="0.2">
      <c r="B951" s="20" t="s">
        <v>948</v>
      </c>
      <c r="C951" s="21" t="s">
        <v>1381</v>
      </c>
      <c r="D951" s="21" t="s">
        <v>2193</v>
      </c>
      <c r="E951" s="26">
        <v>66935892</v>
      </c>
      <c r="F951" s="26">
        <v>232</v>
      </c>
      <c r="G951" s="26">
        <v>288516.77586206899</v>
      </c>
      <c r="H951" s="112">
        <v>650</v>
      </c>
      <c r="I951" s="68">
        <v>2.8017241379310347</v>
      </c>
      <c r="J951" s="68">
        <v>0.3569230769230769</v>
      </c>
      <c r="K951" s="67">
        <v>102978.29538461538</v>
      </c>
      <c r="M951" s="20" t="s">
        <v>974</v>
      </c>
      <c r="N951" s="21" t="s">
        <v>1730</v>
      </c>
      <c r="O951" s="26">
        <v>1035610</v>
      </c>
      <c r="P951" s="26">
        <v>63</v>
      </c>
      <c r="Q951" s="67">
        <v>16438.253968253968</v>
      </c>
      <c r="R951" s="69">
        <v>8.025477707006369E-2</v>
      </c>
    </row>
    <row r="952" spans="2:18" x14ac:dyDescent="0.2">
      <c r="B952" s="20" t="s">
        <v>949</v>
      </c>
      <c r="C952" s="21" t="s">
        <v>1382</v>
      </c>
      <c r="D952" s="21" t="s">
        <v>2193</v>
      </c>
      <c r="E952" s="26">
        <v>41337117</v>
      </c>
      <c r="F952" s="26">
        <v>444</v>
      </c>
      <c r="G952" s="26">
        <v>93101.614864864867</v>
      </c>
      <c r="H952" s="112">
        <v>865</v>
      </c>
      <c r="I952" s="68">
        <v>1.9481981981981982</v>
      </c>
      <c r="J952" s="68">
        <v>0.51329479768786124</v>
      </c>
      <c r="K952" s="67">
        <v>47788.574566473988</v>
      </c>
      <c r="M952" s="20" t="s">
        <v>975</v>
      </c>
      <c r="N952" s="21" t="s">
        <v>1044</v>
      </c>
      <c r="O952" s="26">
        <v>423800</v>
      </c>
      <c r="P952" s="26">
        <v>15</v>
      </c>
      <c r="Q952" s="67">
        <v>28253.333333333332</v>
      </c>
      <c r="R952" s="69">
        <v>4.4117647058823532E-2</v>
      </c>
    </row>
    <row r="953" spans="2:18" x14ac:dyDescent="0.2">
      <c r="B953" s="20" t="s">
        <v>950</v>
      </c>
      <c r="C953" s="21" t="s">
        <v>1383</v>
      </c>
      <c r="D953" s="21" t="s">
        <v>2193</v>
      </c>
      <c r="E953" s="26">
        <v>118271485</v>
      </c>
      <c r="F953" s="26">
        <v>817</v>
      </c>
      <c r="G953" s="26">
        <v>144763.13953488372</v>
      </c>
      <c r="H953" s="112">
        <v>1175</v>
      </c>
      <c r="I953" s="68">
        <v>1.438188494492044</v>
      </c>
      <c r="J953" s="68">
        <v>0.69531914893617019</v>
      </c>
      <c r="K953" s="67">
        <v>100656.58297872341</v>
      </c>
      <c r="M953" s="20" t="s">
        <v>976</v>
      </c>
      <c r="N953" s="21" t="s">
        <v>1045</v>
      </c>
      <c r="O953" s="26">
        <v>50475</v>
      </c>
      <c r="P953" s="26">
        <v>5</v>
      </c>
      <c r="Q953" s="67">
        <v>10095</v>
      </c>
      <c r="R953" s="69">
        <v>1.6129032258064516E-2</v>
      </c>
    </row>
    <row r="954" spans="2:18" x14ac:dyDescent="0.2">
      <c r="B954" s="20" t="s">
        <v>951</v>
      </c>
      <c r="C954" s="21" t="s">
        <v>1384</v>
      </c>
      <c r="D954" s="21" t="s">
        <v>2193</v>
      </c>
      <c r="E954" s="26">
        <v>10912581</v>
      </c>
      <c r="F954" s="26">
        <v>113</v>
      </c>
      <c r="G954" s="26">
        <v>96571.513274336277</v>
      </c>
      <c r="H954" s="112">
        <v>340</v>
      </c>
      <c r="I954" s="68">
        <v>3.0088495575221237</v>
      </c>
      <c r="J954" s="68">
        <v>0.33235294117647057</v>
      </c>
      <c r="K954" s="67">
        <v>32095.826470588236</v>
      </c>
      <c r="M954" s="20" t="s">
        <v>977</v>
      </c>
      <c r="N954" s="21" t="s">
        <v>1895</v>
      </c>
      <c r="O954" s="26">
        <v>1100100</v>
      </c>
      <c r="P954" s="26">
        <v>32</v>
      </c>
      <c r="Q954" s="67">
        <v>34378.125</v>
      </c>
      <c r="R954" s="69">
        <v>5.2892561983471073E-2</v>
      </c>
    </row>
    <row r="955" spans="2:18" x14ac:dyDescent="0.2">
      <c r="B955" s="20" t="s">
        <v>952</v>
      </c>
      <c r="C955" s="21" t="s">
        <v>1546</v>
      </c>
      <c r="D955" s="21" t="s">
        <v>2198</v>
      </c>
      <c r="E955" s="26">
        <v>1364775</v>
      </c>
      <c r="F955" s="26">
        <v>47</v>
      </c>
      <c r="G955" s="26">
        <v>29037.765957446809</v>
      </c>
      <c r="H955" s="112">
        <v>265</v>
      </c>
      <c r="I955" s="68">
        <v>5.6382978723404253</v>
      </c>
      <c r="J955" s="68">
        <v>0.17735849056603772</v>
      </c>
      <c r="K955" s="67">
        <v>5150.0943396226412</v>
      </c>
      <c r="M955" s="20" t="s">
        <v>978</v>
      </c>
      <c r="N955" s="21" t="s">
        <v>1896</v>
      </c>
      <c r="O955" s="26">
        <v>1475575</v>
      </c>
      <c r="P955" s="26">
        <v>60</v>
      </c>
      <c r="Q955" s="67">
        <v>24592.916666666668</v>
      </c>
      <c r="R955" s="69">
        <v>7.7419354838709681E-2</v>
      </c>
    </row>
    <row r="956" spans="2:18" x14ac:dyDescent="0.2">
      <c r="B956" s="20" t="s">
        <v>953</v>
      </c>
      <c r="C956" s="21" t="s">
        <v>1219</v>
      </c>
      <c r="D956" s="21" t="s">
        <v>2188</v>
      </c>
      <c r="E956" s="26">
        <v>2392475</v>
      </c>
      <c r="F956" s="26">
        <v>64</v>
      </c>
      <c r="G956" s="26">
        <v>37382.421875</v>
      </c>
      <c r="H956" s="112">
        <v>160</v>
      </c>
      <c r="I956" s="68">
        <v>2.5</v>
      </c>
      <c r="J956" s="68">
        <v>0.4</v>
      </c>
      <c r="K956" s="67">
        <v>14952.96875</v>
      </c>
      <c r="M956" s="20" t="s">
        <v>979</v>
      </c>
      <c r="N956" s="21" t="s">
        <v>1696</v>
      </c>
      <c r="O956" s="26">
        <v>61600</v>
      </c>
      <c r="P956" s="26">
        <v>7</v>
      </c>
      <c r="Q956" s="67">
        <v>8800</v>
      </c>
      <c r="R956" s="69">
        <v>1.7500000000000002E-2</v>
      </c>
    </row>
    <row r="957" spans="2:18" x14ac:dyDescent="0.2">
      <c r="B957" s="20" t="s">
        <v>954</v>
      </c>
      <c r="C957" s="21" t="s">
        <v>1220</v>
      </c>
      <c r="D957" s="21" t="s">
        <v>2188</v>
      </c>
      <c r="E957" s="26">
        <v>2203925</v>
      </c>
      <c r="F957" s="26">
        <v>123</v>
      </c>
      <c r="G957" s="26">
        <v>17918.08943089431</v>
      </c>
      <c r="H957" s="112">
        <v>250</v>
      </c>
      <c r="I957" s="68">
        <v>2.0325203252032522</v>
      </c>
      <c r="J957" s="68">
        <v>0.49199999999999999</v>
      </c>
      <c r="K957" s="67">
        <v>8815.7000000000007</v>
      </c>
      <c r="M957" s="20" t="s">
        <v>980</v>
      </c>
      <c r="N957" s="21" t="s">
        <v>1697</v>
      </c>
      <c r="O957" s="26">
        <v>1274350</v>
      </c>
      <c r="P957" s="26">
        <v>79</v>
      </c>
      <c r="Q957" s="67">
        <v>16131.012658227848</v>
      </c>
      <c r="R957" s="69">
        <v>0.12845528455284552</v>
      </c>
    </row>
    <row r="958" spans="2:18" x14ac:dyDescent="0.2">
      <c r="B958" s="20" t="s">
        <v>955</v>
      </c>
      <c r="C958" s="21" t="s">
        <v>1475</v>
      </c>
      <c r="D958" s="21" t="s">
        <v>2196</v>
      </c>
      <c r="E958" s="26">
        <v>668400</v>
      </c>
      <c r="F958" s="26">
        <v>43</v>
      </c>
      <c r="G958" s="26">
        <v>15544.186046511628</v>
      </c>
      <c r="H958" s="112">
        <v>165</v>
      </c>
      <c r="I958" s="68">
        <v>3.8372093023255816</v>
      </c>
      <c r="J958" s="68">
        <v>0.26060606060606062</v>
      </c>
      <c r="K958" s="67">
        <v>4050.909090909091</v>
      </c>
      <c r="M958" s="20" t="s">
        <v>981</v>
      </c>
      <c r="N958" s="21" t="s">
        <v>1698</v>
      </c>
      <c r="O958" s="26">
        <v>7457050</v>
      </c>
      <c r="P958" s="26">
        <v>64</v>
      </c>
      <c r="Q958" s="67">
        <v>116516.40625</v>
      </c>
      <c r="R958" s="69">
        <v>7.5739644970414202E-2</v>
      </c>
    </row>
    <row r="959" spans="2:18" x14ac:dyDescent="0.2">
      <c r="B959" s="20" t="s">
        <v>956</v>
      </c>
      <c r="C959" s="21" t="s">
        <v>1695</v>
      </c>
      <c r="D959" s="21" t="s">
        <v>2202</v>
      </c>
      <c r="E959" s="26">
        <v>1156950</v>
      </c>
      <c r="F959" s="26">
        <v>80</v>
      </c>
      <c r="G959" s="26">
        <v>14461.875</v>
      </c>
      <c r="H959" s="112">
        <v>185</v>
      </c>
      <c r="I959" s="68">
        <v>2.3125</v>
      </c>
      <c r="J959" s="68">
        <v>0.43243243243243246</v>
      </c>
      <c r="K959" s="67">
        <v>6253.7837837837842</v>
      </c>
      <c r="M959" s="20" t="s">
        <v>982</v>
      </c>
      <c r="N959" s="21" t="s">
        <v>1699</v>
      </c>
      <c r="O959" s="26">
        <v>551440</v>
      </c>
      <c r="P959" s="26">
        <v>14</v>
      </c>
      <c r="Q959" s="67">
        <v>39388.571428571428</v>
      </c>
      <c r="R959" s="69">
        <v>2.6666666666666668E-2</v>
      </c>
    </row>
    <row r="960" spans="2:18" ht="13.5" thickBot="1" x14ac:dyDescent="0.25">
      <c r="B960" s="20" t="s">
        <v>957</v>
      </c>
      <c r="C960" s="21" t="s">
        <v>1547</v>
      </c>
      <c r="D960" s="21" t="s">
        <v>2198</v>
      </c>
      <c r="E960" s="26">
        <v>8381275</v>
      </c>
      <c r="F960" s="26">
        <v>187</v>
      </c>
      <c r="G960" s="26">
        <v>44819.65240641711</v>
      </c>
      <c r="H960" s="112">
        <v>420</v>
      </c>
      <c r="I960" s="68">
        <v>2.2459893048128343</v>
      </c>
      <c r="J960" s="68">
        <v>0.44523809523809521</v>
      </c>
      <c r="K960" s="67">
        <v>19955.416666666668</v>
      </c>
      <c r="M960" s="20" t="s">
        <v>983</v>
      </c>
      <c r="N960" s="21" t="s">
        <v>1700</v>
      </c>
      <c r="O960" s="26">
        <v>1544150</v>
      </c>
      <c r="P960" s="26">
        <v>101</v>
      </c>
      <c r="Q960" s="67">
        <v>15288.613861386139</v>
      </c>
      <c r="R960" s="69">
        <v>0.1294871794871795</v>
      </c>
    </row>
    <row r="961" spans="2:18" ht="13.5" thickBot="1" x14ac:dyDescent="0.25">
      <c r="B961" s="20" t="s">
        <v>958</v>
      </c>
      <c r="C961" s="21" t="s">
        <v>1592</v>
      </c>
      <c r="D961" s="21" t="s">
        <v>2199</v>
      </c>
      <c r="E961" s="26">
        <v>549275</v>
      </c>
      <c r="F961" s="26">
        <v>36</v>
      </c>
      <c r="G961" s="26">
        <v>15257.638888888889</v>
      </c>
      <c r="H961" s="112">
        <v>175</v>
      </c>
      <c r="I961" s="68">
        <v>4.8611111111111107</v>
      </c>
      <c r="J961" s="68">
        <v>0.20571428571428571</v>
      </c>
      <c r="K961" s="67">
        <v>3138.7142857142858</v>
      </c>
      <c r="M961" s="12" t="s">
        <v>984</v>
      </c>
      <c r="N961" s="15" t="s">
        <v>1973</v>
      </c>
      <c r="O961" s="13">
        <v>9100454634</v>
      </c>
      <c r="P961" s="13">
        <v>90199</v>
      </c>
      <c r="Q961" s="71">
        <v>100893.07679686027</v>
      </c>
      <c r="R961" s="72">
        <v>0.15875074800239361</v>
      </c>
    </row>
    <row r="962" spans="2:18" x14ac:dyDescent="0.2">
      <c r="B962" s="20" t="s">
        <v>959</v>
      </c>
      <c r="C962" s="21" t="s">
        <v>1548</v>
      </c>
      <c r="D962" s="21" t="s">
        <v>2198</v>
      </c>
      <c r="E962" s="26">
        <v>8331698</v>
      </c>
      <c r="F962" s="26">
        <v>252</v>
      </c>
      <c r="G962" s="26">
        <v>33062.293650793654</v>
      </c>
      <c r="H962" s="112">
        <v>515</v>
      </c>
      <c r="I962" s="68">
        <v>2.0436507936507935</v>
      </c>
      <c r="J962" s="68">
        <v>0.48932038834951458</v>
      </c>
      <c r="K962" s="67">
        <v>16178.054368932038</v>
      </c>
      <c r="N962" s="21"/>
      <c r="O962" s="9"/>
      <c r="P962" s="9"/>
      <c r="Q962" s="9"/>
      <c r="R962" s="73"/>
    </row>
    <row r="963" spans="2:18" x14ac:dyDescent="0.2">
      <c r="B963" s="20" t="s">
        <v>960</v>
      </c>
      <c r="C963" s="21" t="s">
        <v>1631</v>
      </c>
      <c r="D963" s="21" t="s">
        <v>2200</v>
      </c>
      <c r="E963" s="26">
        <v>5507820</v>
      </c>
      <c r="F963" s="26">
        <v>104</v>
      </c>
      <c r="G963" s="26">
        <v>52959.807692307695</v>
      </c>
      <c r="H963" s="112">
        <v>415</v>
      </c>
      <c r="I963" s="68">
        <v>3.9903846153846154</v>
      </c>
      <c r="J963" s="68">
        <v>0.25060240963855424</v>
      </c>
      <c r="K963" s="67">
        <v>13271.855421686747</v>
      </c>
      <c r="O963" s="4"/>
      <c r="P963" s="4"/>
      <c r="Q963" s="4"/>
    </row>
    <row r="964" spans="2:18" x14ac:dyDescent="0.2">
      <c r="B964" s="20" t="s">
        <v>961</v>
      </c>
      <c r="C964" s="21" t="s">
        <v>1820</v>
      </c>
      <c r="D964" s="21" t="s">
        <v>2206</v>
      </c>
      <c r="E964" s="26">
        <v>101250868</v>
      </c>
      <c r="F964" s="26">
        <v>1027</v>
      </c>
      <c r="G964" s="26">
        <v>98588.965920155795</v>
      </c>
      <c r="H964" s="112">
        <v>1625</v>
      </c>
      <c r="I964" s="68">
        <v>1.5822784810126582</v>
      </c>
      <c r="J964" s="68">
        <v>0.63200000000000001</v>
      </c>
      <c r="K964" s="67">
        <v>62308.226461538463</v>
      </c>
      <c r="O964" s="4"/>
      <c r="P964" s="4"/>
      <c r="Q964" s="4"/>
    </row>
    <row r="965" spans="2:18" x14ac:dyDescent="0.2">
      <c r="B965" s="20" t="s">
        <v>962</v>
      </c>
      <c r="C965" s="21" t="s">
        <v>1667</v>
      </c>
      <c r="D965" s="21" t="s">
        <v>2201</v>
      </c>
      <c r="E965" s="26">
        <v>9714515</v>
      </c>
      <c r="F965" s="26">
        <v>198</v>
      </c>
      <c r="G965" s="26">
        <v>49063.207070707074</v>
      </c>
      <c r="H965" s="112">
        <v>300</v>
      </c>
      <c r="I965" s="68">
        <v>1.5151515151515151</v>
      </c>
      <c r="J965" s="68">
        <v>0.66</v>
      </c>
      <c r="K965" s="67">
        <v>32381.716666666667</v>
      </c>
      <c r="O965" s="4"/>
      <c r="P965" s="4"/>
      <c r="Q965" s="4"/>
    </row>
    <row r="966" spans="2:18" x14ac:dyDescent="0.2">
      <c r="B966" s="20" t="s">
        <v>963</v>
      </c>
      <c r="C966" s="21" t="s">
        <v>1106</v>
      </c>
      <c r="D966" s="21" t="s">
        <v>2184</v>
      </c>
      <c r="E966" s="26">
        <v>11292500</v>
      </c>
      <c r="F966" s="26">
        <v>324</v>
      </c>
      <c r="G966" s="26">
        <v>34853.395061728392</v>
      </c>
      <c r="H966" s="112">
        <v>315</v>
      </c>
      <c r="I966" s="68">
        <v>0.97222222222222221</v>
      </c>
      <c r="J966" s="68">
        <v>1.0285714285714285</v>
      </c>
      <c r="K966" s="67">
        <v>35849.206349206346</v>
      </c>
      <c r="O966" s="4"/>
      <c r="P966" s="4"/>
      <c r="Q966" s="4"/>
    </row>
    <row r="967" spans="2:18" x14ac:dyDescent="0.2">
      <c r="B967" s="20" t="s">
        <v>964</v>
      </c>
      <c r="C967" s="21" t="s">
        <v>1729</v>
      </c>
      <c r="D967" s="21" t="s">
        <v>2203</v>
      </c>
      <c r="E967" s="26">
        <v>1610425</v>
      </c>
      <c r="F967" s="26">
        <v>98</v>
      </c>
      <c r="G967" s="26">
        <v>16432.908163265307</v>
      </c>
      <c r="H967" s="112">
        <v>390</v>
      </c>
      <c r="I967" s="68">
        <v>3.9795918367346941</v>
      </c>
      <c r="J967" s="68">
        <v>0.25128205128205128</v>
      </c>
      <c r="K967" s="67">
        <v>4129.2948717948721</v>
      </c>
      <c r="O967" s="4"/>
      <c r="P967" s="4"/>
      <c r="Q967" s="4"/>
    </row>
    <row r="968" spans="2:18" x14ac:dyDescent="0.2">
      <c r="B968" s="20" t="s">
        <v>965</v>
      </c>
      <c r="C968" s="21" t="s">
        <v>1792</v>
      </c>
      <c r="D968" s="21" t="s">
        <v>2205</v>
      </c>
      <c r="E968" s="26">
        <v>18385125</v>
      </c>
      <c r="F968" s="26">
        <v>207</v>
      </c>
      <c r="G968" s="26">
        <v>88817.028985507248</v>
      </c>
      <c r="H968" s="112">
        <v>545</v>
      </c>
      <c r="I968" s="68">
        <v>2.6328502415458939</v>
      </c>
      <c r="J968" s="68">
        <v>0.37981651376146791</v>
      </c>
      <c r="K968" s="67">
        <v>33734.174311926603</v>
      </c>
      <c r="O968" s="4"/>
      <c r="P968" s="4"/>
      <c r="Q968" s="4"/>
    </row>
    <row r="969" spans="2:18" x14ac:dyDescent="0.2">
      <c r="B969" s="20" t="s">
        <v>966</v>
      </c>
      <c r="C969" s="21" t="s">
        <v>1221</v>
      </c>
      <c r="D969" s="21" t="s">
        <v>2188</v>
      </c>
      <c r="E969" s="26">
        <v>12673778</v>
      </c>
      <c r="F969" s="26">
        <v>389</v>
      </c>
      <c r="G969" s="26">
        <v>32580.40616966581</v>
      </c>
      <c r="H969" s="112">
        <v>400</v>
      </c>
      <c r="I969" s="68">
        <v>1.0282776349614395</v>
      </c>
      <c r="J969" s="68">
        <v>0.97250000000000003</v>
      </c>
      <c r="K969" s="67">
        <v>31684.445</v>
      </c>
      <c r="O969" s="4"/>
      <c r="P969" s="4"/>
      <c r="Q969" s="4"/>
    </row>
    <row r="970" spans="2:18" x14ac:dyDescent="0.2">
      <c r="B970" s="20" t="s">
        <v>967</v>
      </c>
      <c r="C970" s="21" t="s">
        <v>1406</v>
      </c>
      <c r="D970" s="21" t="s">
        <v>2194</v>
      </c>
      <c r="E970" s="26">
        <v>4153200</v>
      </c>
      <c r="F970" s="26">
        <v>282</v>
      </c>
      <c r="G970" s="26">
        <v>14727.659574468085</v>
      </c>
      <c r="H970" s="112">
        <v>450</v>
      </c>
      <c r="I970" s="68">
        <v>1.5957446808510638</v>
      </c>
      <c r="J970" s="68">
        <v>0.62666666666666671</v>
      </c>
      <c r="K970" s="67">
        <v>9229.3333333333339</v>
      </c>
      <c r="O970" s="4"/>
      <c r="P970" s="4"/>
      <c r="Q970" s="4"/>
    </row>
    <row r="971" spans="2:18" x14ac:dyDescent="0.2">
      <c r="B971" s="20" t="s">
        <v>968</v>
      </c>
      <c r="C971" s="21" t="s">
        <v>1894</v>
      </c>
      <c r="D971" s="21" t="s">
        <v>2209</v>
      </c>
      <c r="E971" s="26">
        <v>3415575</v>
      </c>
      <c r="F971" s="26">
        <v>244</v>
      </c>
      <c r="G971" s="26">
        <v>13998.258196721312</v>
      </c>
      <c r="H971" s="112">
        <v>655</v>
      </c>
      <c r="I971" s="68">
        <v>2.6844262295081966</v>
      </c>
      <c r="J971" s="68">
        <v>0.37251908396946565</v>
      </c>
      <c r="K971" s="67">
        <v>5214.6183206106871</v>
      </c>
      <c r="O971" s="4"/>
      <c r="P971" s="4"/>
      <c r="Q971" s="4"/>
    </row>
    <row r="972" spans="2:18" x14ac:dyDescent="0.2">
      <c r="B972" s="20" t="s">
        <v>969</v>
      </c>
      <c r="C972" s="21" t="s">
        <v>1185</v>
      </c>
      <c r="D972" s="21" t="s">
        <v>2187</v>
      </c>
      <c r="E972" s="26">
        <v>149646305</v>
      </c>
      <c r="F972" s="26">
        <v>843</v>
      </c>
      <c r="G972" s="26">
        <v>177516.37603795968</v>
      </c>
      <c r="H972" s="112">
        <v>1335</v>
      </c>
      <c r="I972" s="68">
        <v>1.5836298932384341</v>
      </c>
      <c r="J972" s="68">
        <v>0.63146067415730334</v>
      </c>
      <c r="K972" s="67">
        <v>112094.61048689138</v>
      </c>
      <c r="O972" s="4"/>
      <c r="P972" s="4"/>
      <c r="Q972" s="4"/>
    </row>
    <row r="973" spans="2:18" x14ac:dyDescent="0.2">
      <c r="B973" s="20" t="s">
        <v>970</v>
      </c>
      <c r="C973" s="21" t="s">
        <v>1291</v>
      </c>
      <c r="D973" s="21" t="s">
        <v>2190</v>
      </c>
      <c r="E973" s="26">
        <v>55096223</v>
      </c>
      <c r="F973" s="26">
        <v>441</v>
      </c>
      <c r="G973" s="26">
        <v>124934.74603174604</v>
      </c>
      <c r="H973" s="112">
        <v>735</v>
      </c>
      <c r="I973" s="68">
        <v>1.6666666666666667</v>
      </c>
      <c r="J973" s="68">
        <v>0.6</v>
      </c>
      <c r="K973" s="67">
        <v>74960.847619047621</v>
      </c>
      <c r="O973" s="4"/>
      <c r="P973" s="4"/>
      <c r="Q973" s="4"/>
    </row>
    <row r="974" spans="2:18" x14ac:dyDescent="0.2">
      <c r="B974" s="20" t="s">
        <v>971</v>
      </c>
      <c r="C974" s="21" t="s">
        <v>1943</v>
      </c>
      <c r="D974" s="21" t="s">
        <v>2211</v>
      </c>
      <c r="E974" s="26">
        <v>2645500</v>
      </c>
      <c r="F974" s="26">
        <v>73</v>
      </c>
      <c r="G974" s="26">
        <v>36239.726027397257</v>
      </c>
      <c r="H974" s="112">
        <v>495</v>
      </c>
      <c r="I974" s="68">
        <v>6.7808219178082192</v>
      </c>
      <c r="J974" s="68">
        <v>0.14747474747474748</v>
      </c>
      <c r="K974" s="67">
        <v>5344.4444444444443</v>
      </c>
      <c r="O974" s="4"/>
      <c r="P974" s="4"/>
      <c r="Q974" s="4"/>
    </row>
    <row r="975" spans="2:18" x14ac:dyDescent="0.2">
      <c r="B975" s="20" t="s">
        <v>972</v>
      </c>
      <c r="C975" s="21" t="s">
        <v>1322</v>
      </c>
      <c r="D975" s="21" t="s">
        <v>2191</v>
      </c>
      <c r="E975" s="26">
        <v>13641536</v>
      </c>
      <c r="F975" s="26">
        <v>465</v>
      </c>
      <c r="G975" s="26">
        <v>29336.636559139784</v>
      </c>
      <c r="H975" s="112">
        <v>505</v>
      </c>
      <c r="I975" s="68">
        <v>1.086021505376344</v>
      </c>
      <c r="J975" s="68">
        <v>0.92079207920792083</v>
      </c>
      <c r="K975" s="67">
        <v>27012.942574257424</v>
      </c>
      <c r="O975" s="4"/>
      <c r="P975" s="4"/>
      <c r="Q975" s="4"/>
    </row>
    <row r="976" spans="2:18" x14ac:dyDescent="0.2">
      <c r="B976" s="20" t="s">
        <v>973</v>
      </c>
      <c r="C976" s="21" t="s">
        <v>1323</v>
      </c>
      <c r="D976" s="21" t="s">
        <v>2191</v>
      </c>
      <c r="E976" s="26">
        <v>445397142</v>
      </c>
      <c r="F976" s="26">
        <v>1435</v>
      </c>
      <c r="G976" s="26">
        <v>310381.28362369339</v>
      </c>
      <c r="H976" s="112">
        <v>2305</v>
      </c>
      <c r="I976" s="68">
        <v>1.6062717770034842</v>
      </c>
      <c r="J976" s="68">
        <v>0.62255965292841653</v>
      </c>
      <c r="K976" s="67">
        <v>193230.86420824294</v>
      </c>
      <c r="O976" s="4"/>
      <c r="P976" s="4"/>
      <c r="Q976" s="4"/>
    </row>
    <row r="977" spans="2:17" x14ac:dyDescent="0.2">
      <c r="B977" s="20" t="s">
        <v>974</v>
      </c>
      <c r="C977" s="21" t="s">
        <v>1730</v>
      </c>
      <c r="D977" s="21" t="s">
        <v>2203</v>
      </c>
      <c r="E977" s="26">
        <v>6089685</v>
      </c>
      <c r="F977" s="26">
        <v>239</v>
      </c>
      <c r="G977" s="26">
        <v>25479.853556485356</v>
      </c>
      <c r="H977" s="112">
        <v>785</v>
      </c>
      <c r="I977" s="68">
        <v>3.2845188284518829</v>
      </c>
      <c r="J977" s="68">
        <v>0.30445859872611464</v>
      </c>
      <c r="K977" s="67">
        <v>7757.5605095541405</v>
      </c>
      <c r="O977" s="4"/>
      <c r="P977" s="4"/>
      <c r="Q977" s="4"/>
    </row>
    <row r="978" spans="2:17" x14ac:dyDescent="0.2">
      <c r="B978" s="20" t="s">
        <v>975</v>
      </c>
      <c r="C978" s="21" t="s">
        <v>1044</v>
      </c>
      <c r="D978" s="21" t="s">
        <v>2182</v>
      </c>
      <c r="E978" s="26">
        <v>5219500</v>
      </c>
      <c r="F978" s="26">
        <v>150</v>
      </c>
      <c r="G978" s="26">
        <v>34796.666666666664</v>
      </c>
      <c r="H978" s="112">
        <v>340</v>
      </c>
      <c r="I978" s="68">
        <v>2.2666666666666666</v>
      </c>
      <c r="J978" s="68">
        <v>0.44117647058823528</v>
      </c>
      <c r="K978" s="67">
        <v>15351.470588235294</v>
      </c>
      <c r="O978" s="4"/>
      <c r="P978" s="4"/>
      <c r="Q978" s="4"/>
    </row>
    <row r="979" spans="2:17" x14ac:dyDescent="0.2">
      <c r="B979" s="20" t="s">
        <v>976</v>
      </c>
      <c r="C979" s="21" t="s">
        <v>1045</v>
      </c>
      <c r="D979" s="21" t="s">
        <v>2182</v>
      </c>
      <c r="E979" s="26">
        <v>1455900</v>
      </c>
      <c r="F979" s="26">
        <v>64</v>
      </c>
      <c r="G979" s="26">
        <v>22748.4375</v>
      </c>
      <c r="H979" s="112">
        <v>310</v>
      </c>
      <c r="I979" s="68">
        <v>4.84375</v>
      </c>
      <c r="J979" s="68">
        <v>0.20645161290322581</v>
      </c>
      <c r="K979" s="67">
        <v>4696.4516129032254</v>
      </c>
      <c r="O979" s="4"/>
      <c r="P979" s="4"/>
      <c r="Q979" s="4"/>
    </row>
    <row r="980" spans="2:17" x14ac:dyDescent="0.2">
      <c r="B980" s="20" t="s">
        <v>977</v>
      </c>
      <c r="C980" s="21" t="s">
        <v>1895</v>
      </c>
      <c r="D980" s="21" t="s">
        <v>2209</v>
      </c>
      <c r="E980" s="26">
        <v>3447820</v>
      </c>
      <c r="F980" s="26">
        <v>146</v>
      </c>
      <c r="G980" s="26">
        <v>23615.205479452055</v>
      </c>
      <c r="H980" s="112">
        <v>605</v>
      </c>
      <c r="I980" s="68">
        <v>4.1438356164383565</v>
      </c>
      <c r="J980" s="68">
        <v>0.24132231404958679</v>
      </c>
      <c r="K980" s="67">
        <v>5698.8760330578516</v>
      </c>
      <c r="O980" s="4"/>
      <c r="P980" s="4"/>
      <c r="Q980" s="4"/>
    </row>
    <row r="981" spans="2:17" x14ac:dyDescent="0.2">
      <c r="B981" s="20" t="s">
        <v>978</v>
      </c>
      <c r="C981" s="21" t="s">
        <v>1896</v>
      </c>
      <c r="D981" s="21" t="s">
        <v>2209</v>
      </c>
      <c r="E981" s="26">
        <v>6219240</v>
      </c>
      <c r="F981" s="26">
        <v>225</v>
      </c>
      <c r="G981" s="26">
        <v>27641.066666666666</v>
      </c>
      <c r="H981" s="112">
        <v>775</v>
      </c>
      <c r="I981" s="68">
        <v>3.4444444444444446</v>
      </c>
      <c r="J981" s="68">
        <v>0.29032258064516131</v>
      </c>
      <c r="K981" s="67">
        <v>8024.8258064516131</v>
      </c>
      <c r="O981" s="4"/>
      <c r="P981" s="4"/>
      <c r="Q981" s="4"/>
    </row>
    <row r="982" spans="2:17" x14ac:dyDescent="0.2">
      <c r="B982" s="20" t="s">
        <v>979</v>
      </c>
      <c r="C982" s="21" t="s">
        <v>1696</v>
      </c>
      <c r="D982" s="21" t="s">
        <v>2202</v>
      </c>
      <c r="E982" s="26">
        <v>3479345</v>
      </c>
      <c r="F982" s="26">
        <v>94</v>
      </c>
      <c r="G982" s="26">
        <v>37014.308510638301</v>
      </c>
      <c r="H982" s="112">
        <v>400</v>
      </c>
      <c r="I982" s="68">
        <v>4.2553191489361701</v>
      </c>
      <c r="J982" s="68">
        <v>0.23499999999999999</v>
      </c>
      <c r="K982" s="67">
        <v>8698.3624999999993</v>
      </c>
      <c r="O982" s="4"/>
      <c r="P982" s="4"/>
      <c r="Q982" s="4"/>
    </row>
    <row r="983" spans="2:17" x14ac:dyDescent="0.2">
      <c r="B983" s="20" t="s">
        <v>980</v>
      </c>
      <c r="C983" s="21" t="s">
        <v>1697</v>
      </c>
      <c r="D983" s="21" t="s">
        <v>2202</v>
      </c>
      <c r="E983" s="26">
        <v>9450225</v>
      </c>
      <c r="F983" s="26">
        <v>236</v>
      </c>
      <c r="G983" s="26">
        <v>40043.326271186437</v>
      </c>
      <c r="H983" s="112">
        <v>615</v>
      </c>
      <c r="I983" s="68">
        <v>2.6059322033898304</v>
      </c>
      <c r="J983" s="68">
        <v>0.38373983739837397</v>
      </c>
      <c r="K983" s="67">
        <v>15366.219512195123</v>
      </c>
      <c r="O983" s="4"/>
      <c r="P983" s="4"/>
      <c r="Q983" s="4"/>
    </row>
    <row r="984" spans="2:17" x14ac:dyDescent="0.2">
      <c r="B984" s="20" t="s">
        <v>981</v>
      </c>
      <c r="C984" s="21" t="s">
        <v>1698</v>
      </c>
      <c r="D984" s="21" t="s">
        <v>2202</v>
      </c>
      <c r="E984" s="26">
        <v>60295710</v>
      </c>
      <c r="F984" s="26">
        <v>312</v>
      </c>
      <c r="G984" s="26">
        <v>193255.48076923078</v>
      </c>
      <c r="H984" s="112">
        <v>845</v>
      </c>
      <c r="I984" s="68">
        <v>2.7083333333333335</v>
      </c>
      <c r="J984" s="68">
        <v>0.36923076923076925</v>
      </c>
      <c r="K984" s="67">
        <v>71355.869822485212</v>
      </c>
      <c r="O984" s="4"/>
      <c r="P984" s="4"/>
      <c r="Q984" s="4"/>
    </row>
    <row r="985" spans="2:17" x14ac:dyDescent="0.2">
      <c r="B985" s="20" t="s">
        <v>982</v>
      </c>
      <c r="C985" s="21" t="s">
        <v>1699</v>
      </c>
      <c r="D985" s="21" t="s">
        <v>2202</v>
      </c>
      <c r="E985" s="26">
        <v>14148905</v>
      </c>
      <c r="F985" s="26">
        <v>280</v>
      </c>
      <c r="G985" s="26">
        <v>50531.803571428572</v>
      </c>
      <c r="H985" s="112">
        <v>525</v>
      </c>
      <c r="I985" s="68">
        <v>1.875</v>
      </c>
      <c r="J985" s="68">
        <v>0.53333333333333333</v>
      </c>
      <c r="K985" s="67">
        <v>26950.295238095237</v>
      </c>
      <c r="O985" s="4"/>
      <c r="P985" s="4"/>
      <c r="Q985" s="4"/>
    </row>
    <row r="986" spans="2:17" ht="13.5" thickBot="1" x14ac:dyDescent="0.25">
      <c r="B986" s="20" t="s">
        <v>983</v>
      </c>
      <c r="C986" s="21" t="s">
        <v>1700</v>
      </c>
      <c r="D986" s="21" t="s">
        <v>2202</v>
      </c>
      <c r="E986" s="26">
        <v>17049970</v>
      </c>
      <c r="F986" s="26">
        <v>405</v>
      </c>
      <c r="G986" s="26">
        <v>42098.691358024691</v>
      </c>
      <c r="H986" s="111">
        <v>780</v>
      </c>
      <c r="I986" s="68">
        <v>1.9259259259259258</v>
      </c>
      <c r="J986" s="68">
        <v>0.51923076923076927</v>
      </c>
      <c r="K986" s="67">
        <v>21858.935897435898</v>
      </c>
      <c r="O986" s="4"/>
      <c r="P986" s="4"/>
      <c r="Q986" s="4"/>
    </row>
    <row r="987" spans="2:17" ht="13.5" thickBot="1" x14ac:dyDescent="0.25">
      <c r="B987" s="12" t="s">
        <v>984</v>
      </c>
      <c r="C987" s="15" t="s">
        <v>1973</v>
      </c>
      <c r="D987" s="15"/>
      <c r="E987" s="13">
        <v>19537553071</v>
      </c>
      <c r="F987" s="13">
        <v>271390</v>
      </c>
      <c r="G987" s="71">
        <v>71990.688938428095</v>
      </c>
      <c r="H987" s="111">
        <v>568180</v>
      </c>
      <c r="I987" s="14">
        <v>2.0935922473193558</v>
      </c>
      <c r="J987" s="14"/>
      <c r="K987" s="71">
        <v>34386.203440811012</v>
      </c>
    </row>
    <row r="990" spans="2:17" x14ac:dyDescent="0.2">
      <c r="J990" s="229"/>
      <c r="L990" s="229"/>
    </row>
    <row r="991" spans="2:17" x14ac:dyDescent="0.2">
      <c r="J991" s="229"/>
      <c r="L991" s="229"/>
    </row>
  </sheetData>
  <mergeCells count="18">
    <mergeCell ref="M1:R1"/>
    <mergeCell ref="H2:H3"/>
    <mergeCell ref="I2:I3"/>
    <mergeCell ref="K2:K3"/>
    <mergeCell ref="J2:J3"/>
    <mergeCell ref="B1:K1"/>
    <mergeCell ref="N2:N3"/>
    <mergeCell ref="M2:M3"/>
    <mergeCell ref="O2:O3"/>
    <mergeCell ref="G2:G3"/>
    <mergeCell ref="B2:B3"/>
    <mergeCell ref="C2:C3"/>
    <mergeCell ref="D2:D3"/>
    <mergeCell ref="E2:E3"/>
    <mergeCell ref="F2:F3"/>
    <mergeCell ref="P2:P3"/>
    <mergeCell ref="Q2:Q3"/>
    <mergeCell ref="R2:R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Charts</vt:lpstr>
      </vt:variant>
      <vt:variant>
        <vt:i4>3</vt:i4>
      </vt:variant>
    </vt:vector>
  </HeadingPairs>
  <TitlesOfParts>
    <vt:vector size="15" baseType="lpstr">
      <vt:lpstr>Definitions and Methodology</vt:lpstr>
      <vt:lpstr>Dashboard</vt:lpstr>
      <vt:lpstr>Borough Summary</vt:lpstr>
      <vt:lpstr>Borough business Size</vt:lpstr>
      <vt:lpstr>Turnover</vt:lpstr>
      <vt:lpstr>Micro-Turnover</vt:lpstr>
      <vt:lpstr>Employment</vt:lpstr>
      <vt:lpstr>MSOA detail</vt:lpstr>
      <vt:lpstr>Business Rates</vt:lpstr>
      <vt:lpstr>Diversity</vt:lpstr>
      <vt:lpstr>Complexity</vt:lpstr>
      <vt:lpstr>GVA</vt:lpstr>
      <vt:lpstr>GVA (2016) chart</vt:lpstr>
      <vt:lpstr>GVA per business (2016)</vt:lpstr>
      <vt:lpstr>Proportion of London businesses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Alastair Neame</dc:creator>
  <cp:lastModifiedBy>Stephen King</cp:lastModifiedBy>
  <dcterms:created xsi:type="dcterms:W3CDTF">2019-07-05T08:56:45Z</dcterms:created>
  <dcterms:modified xsi:type="dcterms:W3CDTF">2019-12-10T11:11:34Z</dcterms:modified>
</cp:coreProperties>
</file>